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240" windowHeight="9000" tabRatio="881" firstSheet="9" activeTab="15"/>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Replacement 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s>
  <definedNames>
    <definedName name="_xlnm.Print_Area" localSheetId="44">'AT_17_Coverage-RBSK '!$A$1:$L$28</definedName>
    <definedName name="_xlnm.Print_Area" localSheetId="46">AT_19_Impl_Agency!$A$1:$J$31</definedName>
    <definedName name="_xlnm.Print_Area" localSheetId="47">'AT_20_CentralCookingagency '!$A$1:$M$28</definedName>
    <definedName name="_xlnm.Print_Area" localSheetId="62">AT_28_RqmtKitchen!$A$1:$R$23</definedName>
    <definedName name="_xlnm.Print_Area" localSheetId="5">AT_2A_fundflow!$A$1:$V$30</definedName>
    <definedName name="_xlnm.Print_Area" localSheetId="68">'AT_31_Budget_provision '!$A$3:$W$37</definedName>
    <definedName name="_xlnm.Print_Area" localSheetId="30">'AT-10 B'!$A$1:$I$25</definedName>
    <definedName name="_xlnm.Print_Area" localSheetId="31">'AT-10 C'!$A$1:$J$21</definedName>
    <definedName name="_xlnm.Print_Area" localSheetId="33">'AT-10 E'!$A$1:$H$22</definedName>
    <definedName name="_xlnm.Print_Area" localSheetId="34">'AT-10 F'!$A$1:$H$22</definedName>
    <definedName name="_xlnm.Print_Area" localSheetId="28">AT10_MME!$A$1:$I$32</definedName>
    <definedName name="_xlnm.Print_Area" localSheetId="29">AT10A_!$A$1:$E$25</definedName>
    <definedName name="_xlnm.Print_Area" localSheetId="32">'AT-10D'!$A$1:$H$36</definedName>
    <definedName name="_xlnm.Print_Area" localSheetId="35">'AT11_KS Year wise'!$A$1:$K$35</definedName>
    <definedName name="_xlnm.Print_Area" localSheetId="36">'AT11A_KS-District wise'!$A$1:$K$27</definedName>
    <definedName name="_xlnm.Print_Area" localSheetId="37">'AT12_KD-New'!$A$1:$K$26</definedName>
    <definedName name="_xlnm.Print_Area" localSheetId="38">'AT12A_KD-Replacement'!$A$1:$K$26</definedName>
    <definedName name="_xlnm.Print_Area" localSheetId="40">'AT-14'!$A$1:$N$23</definedName>
    <definedName name="_xlnm.Print_Area" localSheetId="41">'AT-14 A'!$A$1:$H$29</definedName>
    <definedName name="_xlnm.Print_Area" localSheetId="42">'AT-15'!$A$1:$L$22</definedName>
    <definedName name="_xlnm.Print_Area" localSheetId="43">'AT-16'!$A$1:$K$22</definedName>
    <definedName name="_xlnm.Print_Area" localSheetId="45">'AT18_Details_Community '!$A$1:$F$24</definedName>
    <definedName name="_xlnm.Print_Area" localSheetId="3">'AT-1-Gen_Info '!$A$1:$T$58</definedName>
    <definedName name="_xlnm.Print_Area" localSheetId="51">'AT-23A _AMS'!$A$1:$M$28</definedName>
    <definedName name="_xlnm.Print_Area" localSheetId="52">'AT-24'!$A$1:$M$23</definedName>
    <definedName name="_xlnm.Print_Area" localSheetId="53">'AT-25'!$A$1:$F$46</definedName>
    <definedName name="_xlnm.Print_Area" localSheetId="55">AT26_NoWD!$A$1:$L$31</definedName>
    <definedName name="_xlnm.Print_Area" localSheetId="56">AT26A_NoWD!$A$1:$K$32</definedName>
    <definedName name="_xlnm.Print_Area" localSheetId="57">AT27_Req_FG_CA_Pry!$A$1:$U$31</definedName>
    <definedName name="_xlnm.Print_Area" localSheetId="58">'AT27A_Req_FG_CA_U Pry '!$A$1:$U$33</definedName>
    <definedName name="_xlnm.Print_Area" localSheetId="59">'AT27B_Req_FG_CA_N CLP'!$A$4:$P$30</definedName>
    <definedName name="_xlnm.Print_Area" localSheetId="60">'AT27C_Req_FG_Drought -Pry '!$A$1:$P$27</definedName>
    <definedName name="_xlnm.Print_Area" localSheetId="61">'AT27D_Req_FG_Drought -UPry '!$A$1:$P$27</definedName>
    <definedName name="_xlnm.Print_Area" localSheetId="63">'AT-28A_RqmtPlinthArea'!$A$1:$S$24</definedName>
    <definedName name="_xlnm.Print_Area" localSheetId="64">'AT-28B_Kitchen repair'!$A$1:$G$24</definedName>
    <definedName name="_xlnm.Print_Area" localSheetId="66">'AT29_A_Replacement KD'!$A$3:$V$26</definedName>
    <definedName name="_xlnm.Print_Area" localSheetId="65">'AT29_Replacement KD '!$A$1:$V$23</definedName>
    <definedName name="_xlnm.Print_Area" localSheetId="6">'AT-2B_DBT'!$A$1:$L$35</definedName>
    <definedName name="_xlnm.Print_Area" localSheetId="4">'AT-2-S1 BUDGET'!$A$1:$Q$38</definedName>
    <definedName name="_xlnm.Print_Area" localSheetId="67">'AT-30_Coook-cum-Helper'!$A$3:$M$29</definedName>
    <definedName name="_xlnm.Print_Area" localSheetId="69">'AT32_Drought Pry Util'!$A$3:$L$27</definedName>
    <definedName name="_xlnm.Print_Area" localSheetId="70">'AT-32A Drought UPry Util'!$A$3:$L$27</definedName>
    <definedName name="_xlnm.Print_Area" localSheetId="8">'AT3A_cvrg(Insti)_PY'!$A$1:$N$29</definedName>
    <definedName name="_xlnm.Print_Area" localSheetId="9">'AT3B_cvrg(Insti)_UPY '!$A$1:$N$29</definedName>
    <definedName name="_xlnm.Print_Area" localSheetId="10">'AT3C_cvrg(Insti)_UPY '!$A$1:$N$29</definedName>
    <definedName name="_xlnm.Print_Area" localSheetId="25">'AT-8_Hon_CCH_Pry'!$A$1:$X$28</definedName>
    <definedName name="_xlnm.Print_Area" localSheetId="26">'AT-8A_Hon_CCH_UPry'!$A$1:$V$27</definedName>
    <definedName name="_xlnm.Print_Area" localSheetId="27">AT9_TA!$A$1:$J$24</definedName>
    <definedName name="_xlnm.Print_Area" localSheetId="1">Contents!$A$1:$C$69</definedName>
    <definedName name="_xlnm.Print_Area" localSheetId="11">'enrolment vs availed_PY'!$A$1:$Q$27</definedName>
    <definedName name="_xlnm.Print_Area" localSheetId="12">'enrolment vs availed_UPY'!$A$1:$Q$28</definedName>
    <definedName name="_xlnm.Print_Area" localSheetId="0">'First-Page'!$A$1:$O$20</definedName>
    <definedName name="_xlnm.Print_Area" localSheetId="39">'Mode of cooking'!$A$1:$H$22</definedName>
    <definedName name="_xlnm.Print_Area" localSheetId="2">Sheet1!$A$1:$J$24</definedName>
    <definedName name="_xlnm.Print_Area" localSheetId="54">'Sheet1 (2)'!$A$1:$J$24</definedName>
    <definedName name="_xlnm.Print_Area" localSheetId="14">T5_PLAN_vs_PRFM!$A$1:$J$25</definedName>
    <definedName name="_xlnm.Print_Area" localSheetId="15">'T5A_PLAN_vs_PRFM '!$A$1:$J$25</definedName>
    <definedName name="_xlnm.Print_Area" localSheetId="16">'T5B_PLAN_vs_PRFM  (2)'!$A$1:$J$25</definedName>
    <definedName name="_xlnm.Print_Area" localSheetId="17">'T5C_Drought_PLAN_vs_PRFM '!$A$1:$J$25</definedName>
    <definedName name="_xlnm.Print_Area" localSheetId="18">'T5D_Drought_PLAN_vs_PRFM  '!$A$1:$J$25</definedName>
    <definedName name="_xlnm.Print_Area" localSheetId="19">T6_FG_py_Utlsn!$A$1:$L$25</definedName>
    <definedName name="_xlnm.Print_Area" localSheetId="20">'T6A_FG_Upy_Utlsn '!$A$1:$L$26</definedName>
    <definedName name="_xlnm.Print_Area" localSheetId="21">T6B_Pay_FG_FCI_Pry!$B$4:$O$31</definedName>
    <definedName name="_xlnm.Print_Area" localSheetId="22">T6C_Coarse_Grain!$A$3:$L$29</definedName>
    <definedName name="_xlnm.Print_Area" localSheetId="23">T7_CC_PY_Utlsn!$A$1:$S$27</definedName>
    <definedName name="_xlnm.Print_Area" localSheetId="24">'T7ACC_UPY_Utlsn '!$A$1:$S$26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88" l="1"/>
  <c r="D22" i="88"/>
  <c r="G22" i="111"/>
  <c r="H22" i="111"/>
  <c r="I21" i="111"/>
  <c r="H21" i="111"/>
  <c r="G21" i="111"/>
  <c r="G19" i="100"/>
  <c r="K19" i="111" l="1"/>
  <c r="K18" i="4"/>
  <c r="H27" i="14"/>
  <c r="J20" i="4"/>
  <c r="J19" i="4"/>
  <c r="K18" i="111" l="1"/>
  <c r="G20" i="119" l="1"/>
  <c r="H21" i="4"/>
  <c r="F18" i="111"/>
  <c r="F21" i="4" s="1"/>
  <c r="N24" i="139" l="1"/>
  <c r="I19" i="13"/>
  <c r="P24" i="7"/>
  <c r="P23" i="7"/>
  <c r="C23" i="7"/>
  <c r="P17" i="86"/>
  <c r="P18" i="86"/>
  <c r="P19" i="86"/>
  <c r="P20" i="86"/>
  <c r="P21" i="86"/>
  <c r="P22" i="86"/>
  <c r="P16" i="86"/>
  <c r="G20" i="5"/>
  <c r="F20" i="5"/>
  <c r="C20" i="5"/>
  <c r="F17" i="141"/>
  <c r="G19" i="59"/>
  <c r="N22" i="139"/>
  <c r="N20" i="101"/>
  <c r="D20" i="101"/>
  <c r="J19" i="93"/>
  <c r="H19" i="93"/>
  <c r="F19" i="93"/>
  <c r="G19" i="60"/>
  <c r="F18" i="93" l="1"/>
  <c r="H18" i="93"/>
  <c r="I18" i="93"/>
  <c r="G18" i="93"/>
  <c r="N15" i="124"/>
  <c r="M15" i="124"/>
  <c r="L15" i="124"/>
  <c r="K15" i="124"/>
  <c r="J15" i="124"/>
  <c r="I15" i="124"/>
  <c r="D15" i="124"/>
  <c r="M17" i="86"/>
  <c r="M18" i="86"/>
  <c r="M19" i="86"/>
  <c r="M20" i="86"/>
  <c r="M21" i="86"/>
  <c r="M16" i="86"/>
  <c r="D22" i="86"/>
  <c r="M17" i="99"/>
  <c r="L17" i="99"/>
  <c r="L16" i="99"/>
  <c r="L15" i="99"/>
  <c r="G17" i="99"/>
  <c r="C17" i="99"/>
  <c r="K17" i="99" s="1"/>
  <c r="D15" i="105"/>
  <c r="J20" i="7"/>
  <c r="M22" i="139" l="1"/>
  <c r="L22" i="139"/>
  <c r="K22" i="139"/>
  <c r="J22" i="139"/>
  <c r="I22" i="139"/>
  <c r="H22" i="139"/>
  <c r="G22" i="139"/>
  <c r="F22" i="139"/>
  <c r="E22" i="139"/>
  <c r="I17" i="14"/>
  <c r="J13" i="13"/>
  <c r="J14" i="13"/>
  <c r="J15" i="13"/>
  <c r="J16" i="13"/>
  <c r="J17" i="13"/>
  <c r="J12" i="13"/>
  <c r="F18" i="13"/>
  <c r="U15" i="88"/>
  <c r="U19" i="88"/>
  <c r="T15" i="88"/>
  <c r="T16" i="88"/>
  <c r="T17" i="88"/>
  <c r="T18" i="88"/>
  <c r="T19" i="88"/>
  <c r="T14" i="88"/>
  <c r="S15" i="88"/>
  <c r="S16" i="88"/>
  <c r="U16" i="88" s="1"/>
  <c r="S17" i="88"/>
  <c r="U17" i="88" s="1"/>
  <c r="S18" i="88"/>
  <c r="U18" i="88" s="1"/>
  <c r="S19" i="88"/>
  <c r="S14" i="88"/>
  <c r="U14" i="88" s="1"/>
  <c r="O14" i="88"/>
  <c r="O15" i="88"/>
  <c r="O16" i="88"/>
  <c r="O17" i="88"/>
  <c r="O18" i="88"/>
  <c r="O19" i="88"/>
  <c r="L20" i="88"/>
  <c r="N20" i="88"/>
  <c r="R14" i="75" l="1"/>
  <c r="R15" i="75"/>
  <c r="R16" i="75"/>
  <c r="R17" i="75"/>
  <c r="R18" i="75"/>
  <c r="R13" i="75"/>
  <c r="Q14" i="75"/>
  <c r="Q15" i="75"/>
  <c r="S15" i="75" s="1"/>
  <c r="Q16" i="75"/>
  <c r="S16" i="75" s="1"/>
  <c r="Q17" i="75"/>
  <c r="S17" i="75" s="1"/>
  <c r="Q18" i="75"/>
  <c r="S18" i="75" s="1"/>
  <c r="Q13" i="75"/>
  <c r="S13" i="75" s="1"/>
  <c r="R15" i="7"/>
  <c r="R16" i="7"/>
  <c r="S16" i="7" s="1"/>
  <c r="R17" i="7"/>
  <c r="R18" i="7"/>
  <c r="R19" i="7"/>
  <c r="R14" i="7"/>
  <c r="Q15" i="7"/>
  <c r="S15" i="7" s="1"/>
  <c r="Q16" i="7"/>
  <c r="Q17" i="7"/>
  <c r="S17" i="7" s="1"/>
  <c r="Q18" i="7"/>
  <c r="Q19" i="7"/>
  <c r="S19" i="7" s="1"/>
  <c r="Q14" i="7"/>
  <c r="S14" i="7" s="1"/>
  <c r="I19" i="75"/>
  <c r="J19" i="75"/>
  <c r="K19" i="75"/>
  <c r="L19" i="75"/>
  <c r="M13" i="75"/>
  <c r="M14" i="75"/>
  <c r="M15" i="75"/>
  <c r="M16" i="75"/>
  <c r="M17" i="75"/>
  <c r="M18" i="75"/>
  <c r="L20" i="7"/>
  <c r="K20" i="7"/>
  <c r="I20" i="7"/>
  <c r="M14" i="7"/>
  <c r="M15" i="7"/>
  <c r="M16" i="7"/>
  <c r="M17" i="7"/>
  <c r="M18" i="7"/>
  <c r="M19" i="7"/>
  <c r="E13" i="75"/>
  <c r="E14" i="75"/>
  <c r="E15" i="75"/>
  <c r="E19" i="75"/>
  <c r="E14" i="7"/>
  <c r="E15" i="7"/>
  <c r="E16" i="7"/>
  <c r="E17" i="7"/>
  <c r="E18" i="7"/>
  <c r="E19" i="7"/>
  <c r="E20" i="7"/>
  <c r="G22" i="86"/>
  <c r="H18" i="5"/>
  <c r="K14" i="157"/>
  <c r="K15" i="157"/>
  <c r="K16" i="157"/>
  <c r="K17" i="157"/>
  <c r="K18" i="157"/>
  <c r="K19" i="157"/>
  <c r="K20" i="157"/>
  <c r="K21" i="157"/>
  <c r="K13" i="157"/>
  <c r="D35" i="96"/>
  <c r="C35" i="96"/>
  <c r="G22" i="157"/>
  <c r="H12" i="47"/>
  <c r="C15" i="155"/>
  <c r="S18" i="7" l="1"/>
  <c r="S14" i="75"/>
  <c r="M19" i="75"/>
  <c r="M20" i="7"/>
  <c r="C21" i="29"/>
  <c r="D21" i="29"/>
  <c r="E21" i="29"/>
  <c r="L21" i="29"/>
  <c r="P21" i="29"/>
  <c r="I14" i="60"/>
  <c r="H14" i="60"/>
  <c r="G14" i="60"/>
  <c r="E19" i="138"/>
  <c r="H18" i="111"/>
  <c r="K17" i="47"/>
  <c r="K17" i="60"/>
  <c r="I12" i="60"/>
  <c r="H12" i="60"/>
  <c r="K19" i="65"/>
  <c r="C19" i="65"/>
  <c r="C20" i="29"/>
  <c r="C15" i="105"/>
  <c r="E15" i="105"/>
  <c r="H15" i="105"/>
  <c r="K15" i="105"/>
  <c r="K18" i="119"/>
  <c r="L18" i="119"/>
  <c r="M18" i="119"/>
  <c r="G18" i="119"/>
  <c r="H18" i="119"/>
  <c r="I18" i="119"/>
  <c r="C18" i="119"/>
  <c r="D18" i="119"/>
  <c r="E18" i="119"/>
  <c r="D20" i="88"/>
  <c r="H18" i="4"/>
  <c r="J16" i="60"/>
  <c r="I16" i="60"/>
  <c r="H16" i="60"/>
  <c r="L16" i="60" s="1"/>
  <c r="C15" i="142"/>
  <c r="D15" i="142"/>
  <c r="E15" i="142"/>
  <c r="F15" i="142"/>
  <c r="G15" i="142"/>
  <c r="G20" i="29" l="1"/>
  <c r="D23" i="135" l="1"/>
  <c r="E23" i="135"/>
  <c r="F23" i="135"/>
  <c r="G23" i="135"/>
  <c r="C15" i="141"/>
  <c r="D15" i="141"/>
  <c r="E27" i="98"/>
  <c r="H27" i="98"/>
  <c r="H28" i="98" s="1"/>
  <c r="N27" i="98"/>
  <c r="O27" i="98"/>
  <c r="Q27" i="98"/>
  <c r="L21" i="98"/>
  <c r="M21" i="98" s="1"/>
  <c r="R19" i="98"/>
  <c r="S19" i="98" s="1"/>
  <c r="P18" i="98"/>
  <c r="P27" i="98" s="1"/>
  <c r="O18" i="98"/>
  <c r="M18" i="98"/>
  <c r="M19" i="98"/>
  <c r="M20" i="98"/>
  <c r="L18" i="98"/>
  <c r="L19" i="98"/>
  <c r="L20" i="98"/>
  <c r="M17" i="98"/>
  <c r="M27" i="98" s="1"/>
  <c r="L17" i="98"/>
  <c r="L27" i="98" s="1"/>
  <c r="G19" i="98"/>
  <c r="G20" i="98"/>
  <c r="G21" i="98"/>
  <c r="F19" i="98"/>
  <c r="F20" i="98"/>
  <c r="F21" i="98"/>
  <c r="F27" i="98" s="1"/>
  <c r="G18" i="98"/>
  <c r="F18" i="98"/>
  <c r="D20" i="98"/>
  <c r="C18" i="98"/>
  <c r="C19" i="98"/>
  <c r="D19" i="98" s="1"/>
  <c r="C20" i="98"/>
  <c r="C21" i="98"/>
  <c r="D21" i="98" s="1"/>
  <c r="C17" i="98"/>
  <c r="D17" i="98" s="1"/>
  <c r="T18" i="98"/>
  <c r="T19" i="98"/>
  <c r="T20" i="98"/>
  <c r="T21" i="98"/>
  <c r="R21" i="98" s="1"/>
  <c r="T17" i="98"/>
  <c r="R17" i="98" s="1"/>
  <c r="K18" i="98"/>
  <c r="I18" i="98" s="1"/>
  <c r="K19" i="98"/>
  <c r="I19" i="98" s="1"/>
  <c r="K20" i="98"/>
  <c r="I20" i="98" s="1"/>
  <c r="K21" i="98"/>
  <c r="I21" i="98" s="1"/>
  <c r="J21" i="98" s="1"/>
  <c r="K17" i="98"/>
  <c r="N13" i="65"/>
  <c r="O13" i="65" s="1"/>
  <c r="N14" i="65"/>
  <c r="O14" i="65" s="1"/>
  <c r="N15" i="65"/>
  <c r="O15" i="65" s="1"/>
  <c r="N16" i="65"/>
  <c r="O16" i="65" s="1"/>
  <c r="N17" i="65"/>
  <c r="O17" i="65" s="1"/>
  <c r="N18" i="65"/>
  <c r="O18" i="65" s="1"/>
  <c r="I23" i="28"/>
  <c r="H20" i="28"/>
  <c r="J20" i="28" s="1"/>
  <c r="G11" i="28"/>
  <c r="H11" i="28" s="1"/>
  <c r="J11" i="28" s="1"/>
  <c r="G12" i="28"/>
  <c r="H12" i="28" s="1"/>
  <c r="J12" i="28" s="1"/>
  <c r="G13" i="28"/>
  <c r="H13" i="28" s="1"/>
  <c r="J13" i="28" s="1"/>
  <c r="G14" i="28"/>
  <c r="H14" i="28" s="1"/>
  <c r="J14" i="28" s="1"/>
  <c r="G15" i="28"/>
  <c r="H15" i="28" s="1"/>
  <c r="J15" i="28" s="1"/>
  <c r="G16" i="28"/>
  <c r="H16" i="28" s="1"/>
  <c r="J16" i="28" s="1"/>
  <c r="G17" i="28"/>
  <c r="H17" i="28" s="1"/>
  <c r="J17" i="28" s="1"/>
  <c r="G18" i="28"/>
  <c r="H18" i="28" s="1"/>
  <c r="J18" i="28" s="1"/>
  <c r="G19" i="28"/>
  <c r="H19" i="28" s="1"/>
  <c r="J19" i="28" s="1"/>
  <c r="G20" i="28"/>
  <c r="G21" i="28"/>
  <c r="H21" i="28" s="1"/>
  <c r="J21" i="28" s="1"/>
  <c r="G22" i="28"/>
  <c r="H22" i="28" s="1"/>
  <c r="J22" i="28" s="1"/>
  <c r="F23" i="28"/>
  <c r="G23" i="28" s="1"/>
  <c r="H23" i="28" s="1"/>
  <c r="D23" i="28"/>
  <c r="E23" i="28"/>
  <c r="J13" i="27"/>
  <c r="I23" i="27"/>
  <c r="D23" i="27"/>
  <c r="E23" i="27"/>
  <c r="F23" i="27"/>
  <c r="H13" i="27"/>
  <c r="H14" i="27"/>
  <c r="J14" i="27" s="1"/>
  <c r="H18" i="27"/>
  <c r="J18" i="27" s="1"/>
  <c r="H22" i="27"/>
  <c r="J22" i="27" s="1"/>
  <c r="G22" i="27"/>
  <c r="G21" i="27"/>
  <c r="H21" i="27" s="1"/>
  <c r="J21" i="27" s="1"/>
  <c r="G20" i="27"/>
  <c r="H20" i="27" s="1"/>
  <c r="J20" i="27" s="1"/>
  <c r="G14" i="27"/>
  <c r="G15" i="27"/>
  <c r="H15" i="27" s="1"/>
  <c r="J15" i="27" s="1"/>
  <c r="G16" i="27"/>
  <c r="H16" i="27" s="1"/>
  <c r="J16" i="27" s="1"/>
  <c r="G17" i="27"/>
  <c r="H17" i="27" s="1"/>
  <c r="J17" i="27" s="1"/>
  <c r="G18" i="27"/>
  <c r="G19" i="27"/>
  <c r="H19" i="27" s="1"/>
  <c r="J19" i="27" s="1"/>
  <c r="G12" i="27"/>
  <c r="H12" i="27" s="1"/>
  <c r="J12" i="27" s="1"/>
  <c r="S18" i="98" l="1"/>
  <c r="C27" i="98"/>
  <c r="U19" i="98"/>
  <c r="G27" i="98"/>
  <c r="S17" i="98"/>
  <c r="E28" i="98"/>
  <c r="R20" i="98"/>
  <c r="U20" i="98" s="1"/>
  <c r="T27" i="98"/>
  <c r="S21" i="98"/>
  <c r="V21" i="98" s="1"/>
  <c r="R18" i="98"/>
  <c r="R27" i="98" s="1"/>
  <c r="U21" i="98"/>
  <c r="J20" i="98"/>
  <c r="W19" i="98"/>
  <c r="J19" i="98"/>
  <c r="V19" i="98" s="1"/>
  <c r="D18" i="98"/>
  <c r="D27" i="98" s="1"/>
  <c r="J18" i="98"/>
  <c r="K27" i="98"/>
  <c r="I17" i="98"/>
  <c r="G11" i="27"/>
  <c r="D22" i="139"/>
  <c r="C22" i="139"/>
  <c r="C18" i="101"/>
  <c r="D18" i="101"/>
  <c r="E18" i="101"/>
  <c r="F18" i="101"/>
  <c r="G18" i="101"/>
  <c r="H18" i="101"/>
  <c r="I18" i="101"/>
  <c r="J18" i="101"/>
  <c r="K18" i="101"/>
  <c r="L18" i="101"/>
  <c r="M18" i="101"/>
  <c r="N18" i="101"/>
  <c r="O18" i="101"/>
  <c r="P18" i="101"/>
  <c r="K15" i="108"/>
  <c r="J15" i="108"/>
  <c r="C17" i="84"/>
  <c r="D17" i="84"/>
  <c r="E17" i="84"/>
  <c r="F17" i="84"/>
  <c r="G17" i="84"/>
  <c r="H17" i="84"/>
  <c r="I17" i="84"/>
  <c r="J11" i="84"/>
  <c r="J12" i="84"/>
  <c r="J13" i="84"/>
  <c r="J14" i="84"/>
  <c r="J15" i="84"/>
  <c r="J16" i="84"/>
  <c r="G15" i="155"/>
  <c r="D15" i="155"/>
  <c r="E15" i="155"/>
  <c r="D30" i="102"/>
  <c r="E30" i="102"/>
  <c r="F30" i="102"/>
  <c r="G30" i="102"/>
  <c r="D21" i="102"/>
  <c r="E21" i="102"/>
  <c r="F21" i="102"/>
  <c r="G21" i="102"/>
  <c r="O32" i="56"/>
  <c r="G32" i="56"/>
  <c r="J12" i="56"/>
  <c r="J11" i="56"/>
  <c r="H13" i="56"/>
  <c r="F13" i="56"/>
  <c r="F11" i="56" s="1"/>
  <c r="F12" i="56" s="1"/>
  <c r="D12" i="56"/>
  <c r="L12" i="56"/>
  <c r="U18" i="98" l="1"/>
  <c r="S20" i="98"/>
  <c r="S27" i="98" s="1"/>
  <c r="G23" i="27"/>
  <c r="H11" i="27"/>
  <c r="V18" i="98"/>
  <c r="W21" i="98"/>
  <c r="I27" i="98"/>
  <c r="U17" i="98"/>
  <c r="J17" i="98"/>
  <c r="H11" i="56"/>
  <c r="H12" i="56" s="1"/>
  <c r="J17" i="84"/>
  <c r="W18" i="98" l="1"/>
  <c r="J11" i="27"/>
  <c r="H23" i="27"/>
  <c r="V20" i="98"/>
  <c r="W20" i="98" s="1"/>
  <c r="U27" i="98"/>
  <c r="V17" i="98"/>
  <c r="J27" i="98"/>
  <c r="D18" i="93"/>
  <c r="J18" i="93"/>
  <c r="K18" i="93"/>
  <c r="L18" i="93"/>
  <c r="E18" i="93"/>
  <c r="C18" i="93"/>
  <c r="V27" i="98" l="1"/>
  <c r="W17" i="98"/>
  <c r="W27" i="98" s="1"/>
  <c r="O22" i="86"/>
  <c r="J22" i="86"/>
  <c r="K22" i="86"/>
  <c r="H22" i="86"/>
  <c r="I22" i="86"/>
  <c r="F22" i="86"/>
  <c r="E22" i="86"/>
  <c r="M22" i="86" l="1"/>
  <c r="L13" i="74"/>
  <c r="L14" i="74"/>
  <c r="L15" i="74"/>
  <c r="L16" i="74"/>
  <c r="L17" i="74"/>
  <c r="L12" i="74"/>
  <c r="G13" i="74"/>
  <c r="G14" i="74"/>
  <c r="G15" i="74"/>
  <c r="G16" i="74"/>
  <c r="G17" i="74"/>
  <c r="G12" i="74"/>
  <c r="L13" i="5"/>
  <c r="L14" i="5"/>
  <c r="L15" i="5"/>
  <c r="L16" i="5"/>
  <c r="L17" i="5"/>
  <c r="L12" i="5"/>
  <c r="G13" i="5"/>
  <c r="G14" i="5"/>
  <c r="G15" i="5"/>
  <c r="G16" i="5"/>
  <c r="G17" i="5"/>
  <c r="G12" i="5"/>
  <c r="K18" i="74"/>
  <c r="L18" i="74" s="1"/>
  <c r="F18" i="74"/>
  <c r="K18" i="5"/>
  <c r="F18" i="5"/>
  <c r="E18" i="5"/>
  <c r="J18" i="74"/>
  <c r="E18" i="74"/>
  <c r="J18" i="5"/>
  <c r="D18" i="74"/>
  <c r="G18" i="74" s="1"/>
  <c r="I18" i="74"/>
  <c r="I18" i="5"/>
  <c r="D18" i="5"/>
  <c r="J13" i="111"/>
  <c r="J14" i="111"/>
  <c r="J12" i="111"/>
  <c r="J13" i="4"/>
  <c r="J14" i="4"/>
  <c r="J15" i="4"/>
  <c r="J16" i="4"/>
  <c r="J17" i="4"/>
  <c r="J12" i="4"/>
  <c r="J18" i="4" s="1"/>
  <c r="E9" i="141"/>
  <c r="E15" i="141" s="1"/>
  <c r="F12" i="141"/>
  <c r="F15" i="141" s="1"/>
  <c r="J18" i="111" l="1"/>
  <c r="L18" i="5"/>
  <c r="G18" i="5"/>
  <c r="L15" i="47"/>
  <c r="J12" i="47"/>
  <c r="J13" i="47"/>
  <c r="J14" i="47"/>
  <c r="J15" i="47"/>
  <c r="J16" i="47"/>
  <c r="J11" i="47"/>
  <c r="J17" i="47" s="1"/>
  <c r="I12" i="47"/>
  <c r="L12" i="47" s="1"/>
  <c r="I13" i="47"/>
  <c r="I14" i="47"/>
  <c r="I15" i="47"/>
  <c r="I16" i="47"/>
  <c r="L16" i="47" s="1"/>
  <c r="I11" i="47"/>
  <c r="H13" i="47"/>
  <c r="L13" i="47" s="1"/>
  <c r="H14" i="47"/>
  <c r="L14" i="47" s="1"/>
  <c r="H15" i="47"/>
  <c r="H16" i="47"/>
  <c r="H11" i="47"/>
  <c r="J12" i="60"/>
  <c r="L12" i="60" s="1"/>
  <c r="J13" i="60"/>
  <c r="J14" i="60"/>
  <c r="L14" i="60" s="1"/>
  <c r="J15" i="60"/>
  <c r="J11" i="60"/>
  <c r="J17" i="60" s="1"/>
  <c r="I13" i="60"/>
  <c r="I15" i="60"/>
  <c r="I11" i="60"/>
  <c r="I17" i="60" s="1"/>
  <c r="H13" i="60"/>
  <c r="L13" i="60" s="1"/>
  <c r="H15" i="60"/>
  <c r="H11" i="60"/>
  <c r="Q11" i="47"/>
  <c r="Q12" i="47"/>
  <c r="Q13" i="47"/>
  <c r="Q14" i="47"/>
  <c r="Q15" i="47"/>
  <c r="Q16" i="47"/>
  <c r="O17" i="47"/>
  <c r="N17" i="47"/>
  <c r="M17" i="47"/>
  <c r="Q17" i="47" s="1"/>
  <c r="Q11" i="60"/>
  <c r="Q12" i="60"/>
  <c r="Q13" i="60"/>
  <c r="Q14" i="60"/>
  <c r="Q15" i="60"/>
  <c r="Q16" i="60"/>
  <c r="O17" i="60"/>
  <c r="N17" i="60"/>
  <c r="M17" i="60"/>
  <c r="L19" i="65"/>
  <c r="D19" i="65"/>
  <c r="E19" i="65"/>
  <c r="I19" i="144"/>
  <c r="J19" i="144" s="1"/>
  <c r="N19" i="144" s="1"/>
  <c r="S19" i="144"/>
  <c r="S20" i="144"/>
  <c r="Q20" i="144" s="1"/>
  <c r="Q19" i="144"/>
  <c r="R19" i="144" s="1"/>
  <c r="K19" i="144"/>
  <c r="O19" i="144" s="1"/>
  <c r="U20" i="29"/>
  <c r="S20" i="29"/>
  <c r="S15" i="29"/>
  <c r="I19" i="29"/>
  <c r="K19" i="29" s="1"/>
  <c r="O19" i="29" s="1"/>
  <c r="I20" i="29"/>
  <c r="K20" i="29" s="1"/>
  <c r="O20" i="29" s="1"/>
  <c r="F23" i="144"/>
  <c r="E23" i="144"/>
  <c r="D23" i="144"/>
  <c r="C23" i="144"/>
  <c r="G22" i="144"/>
  <c r="I22" i="144" s="1"/>
  <c r="U22" i="144" s="1"/>
  <c r="G21" i="144"/>
  <c r="S21" i="144" s="1"/>
  <c r="Q21" i="144" s="1"/>
  <c r="R21" i="144" s="1"/>
  <c r="G20" i="144"/>
  <c r="I20" i="144" s="1"/>
  <c r="U20" i="144" s="1"/>
  <c r="G19" i="144"/>
  <c r="G18" i="144"/>
  <c r="S18" i="144" s="1"/>
  <c r="Q18" i="144" s="1"/>
  <c r="G17" i="144"/>
  <c r="I17" i="144" s="1"/>
  <c r="U17" i="144" s="1"/>
  <c r="G19" i="29"/>
  <c r="S19" i="29" s="1"/>
  <c r="G18" i="29"/>
  <c r="G17" i="29"/>
  <c r="S17" i="29" s="1"/>
  <c r="G16" i="29"/>
  <c r="I16" i="29" s="1"/>
  <c r="G15" i="29"/>
  <c r="I15" i="29" s="1"/>
  <c r="P13" i="75"/>
  <c r="P14" i="75"/>
  <c r="P15" i="75"/>
  <c r="P16" i="75"/>
  <c r="P17" i="75"/>
  <c r="P18" i="75"/>
  <c r="P19" i="75"/>
  <c r="N19" i="75"/>
  <c r="O19" i="75"/>
  <c r="H13" i="75"/>
  <c r="H14" i="75"/>
  <c r="H15" i="75"/>
  <c r="H16" i="75"/>
  <c r="H17" i="75"/>
  <c r="H18" i="75"/>
  <c r="F19" i="75"/>
  <c r="G19" i="75"/>
  <c r="R19" i="75" s="1"/>
  <c r="P16" i="7"/>
  <c r="P20" i="7" s="1"/>
  <c r="N20" i="7"/>
  <c r="Q20" i="7" s="1"/>
  <c r="S20" i="7" s="1"/>
  <c r="O20" i="7"/>
  <c r="R20" i="7" s="1"/>
  <c r="J10" i="105"/>
  <c r="J11" i="105"/>
  <c r="I10" i="105"/>
  <c r="I13" i="105"/>
  <c r="J13" i="105" s="1"/>
  <c r="J9" i="105"/>
  <c r="I9" i="105"/>
  <c r="G13" i="105"/>
  <c r="G9" i="105"/>
  <c r="F10" i="105"/>
  <c r="G10" i="105" s="1"/>
  <c r="F11" i="105"/>
  <c r="G11" i="105" s="1"/>
  <c r="F13" i="105"/>
  <c r="F14" i="105"/>
  <c r="G14" i="105" s="1"/>
  <c r="F9" i="105"/>
  <c r="C18" i="66"/>
  <c r="D18" i="66"/>
  <c r="E18" i="66"/>
  <c r="F18" i="66"/>
  <c r="C15" i="124"/>
  <c r="C16" i="103"/>
  <c r="D18" i="26"/>
  <c r="C18" i="26"/>
  <c r="I18" i="13"/>
  <c r="E18" i="13"/>
  <c r="D18" i="13"/>
  <c r="J18" i="13" s="1"/>
  <c r="P20" i="88"/>
  <c r="R20" i="88" s="1"/>
  <c r="Q20" i="88"/>
  <c r="R14" i="88"/>
  <c r="R19" i="88"/>
  <c r="R18" i="88"/>
  <c r="R17" i="88"/>
  <c r="R16" i="88"/>
  <c r="R15" i="88"/>
  <c r="M20" i="88"/>
  <c r="K20" i="88"/>
  <c r="H20" i="88"/>
  <c r="S20" i="88" s="1"/>
  <c r="I20" i="88"/>
  <c r="T20" i="88" s="1"/>
  <c r="J20" i="88"/>
  <c r="J14" i="88"/>
  <c r="F15" i="88"/>
  <c r="F16" i="88"/>
  <c r="F19" i="88"/>
  <c r="F20" i="88"/>
  <c r="E15" i="88"/>
  <c r="E16" i="88"/>
  <c r="E17" i="88"/>
  <c r="F17" i="88" s="1"/>
  <c r="E18" i="88"/>
  <c r="F18" i="88" s="1"/>
  <c r="E19" i="88"/>
  <c r="E20" i="88"/>
  <c r="E14" i="88"/>
  <c r="F14" i="88" s="1"/>
  <c r="G20" i="88"/>
  <c r="C20" i="88"/>
  <c r="G18" i="111"/>
  <c r="G18" i="4"/>
  <c r="F13" i="111"/>
  <c r="F14" i="111"/>
  <c r="F15" i="111"/>
  <c r="F16" i="111"/>
  <c r="F17" i="111"/>
  <c r="F12" i="111"/>
  <c r="F13" i="4"/>
  <c r="F14" i="4"/>
  <c r="F15" i="4"/>
  <c r="F16" i="4"/>
  <c r="F17" i="4"/>
  <c r="F18" i="4"/>
  <c r="F12" i="4"/>
  <c r="C18" i="111"/>
  <c r="C18" i="4"/>
  <c r="D18" i="4"/>
  <c r="G11" i="47"/>
  <c r="G12" i="47"/>
  <c r="G13" i="47"/>
  <c r="G14" i="47"/>
  <c r="G15" i="47"/>
  <c r="G16" i="47"/>
  <c r="C17" i="47"/>
  <c r="D17" i="47"/>
  <c r="G17" i="47" s="1"/>
  <c r="E17" i="47"/>
  <c r="F17" i="47"/>
  <c r="C17" i="60"/>
  <c r="D17" i="60"/>
  <c r="E17" i="60"/>
  <c r="F17" i="60"/>
  <c r="G12" i="60"/>
  <c r="G13" i="60"/>
  <c r="G15" i="60"/>
  <c r="G16" i="60"/>
  <c r="G11" i="60"/>
  <c r="K17" i="59"/>
  <c r="J17" i="59"/>
  <c r="I17" i="59"/>
  <c r="H17" i="59"/>
  <c r="L17" i="59" s="1"/>
  <c r="L16" i="59"/>
  <c r="L15" i="59"/>
  <c r="L14" i="59"/>
  <c r="L13" i="59"/>
  <c r="L12" i="59"/>
  <c r="L11" i="59"/>
  <c r="C17" i="59"/>
  <c r="D17" i="59"/>
  <c r="E17" i="59"/>
  <c r="F17" i="59"/>
  <c r="G11" i="59"/>
  <c r="G12" i="59"/>
  <c r="G13" i="59"/>
  <c r="G14" i="59"/>
  <c r="G15" i="59"/>
  <c r="G16" i="59"/>
  <c r="K17" i="58"/>
  <c r="J17" i="58"/>
  <c r="I17" i="58"/>
  <c r="H17" i="58"/>
  <c r="L17" i="58" s="1"/>
  <c r="L16" i="58"/>
  <c r="L15" i="58"/>
  <c r="L14" i="58"/>
  <c r="L13" i="58"/>
  <c r="L12" i="58"/>
  <c r="L11" i="58"/>
  <c r="G11" i="58"/>
  <c r="G12" i="58"/>
  <c r="G13" i="58"/>
  <c r="G14" i="58"/>
  <c r="G15" i="58"/>
  <c r="G16" i="58"/>
  <c r="C17" i="58"/>
  <c r="D17" i="58"/>
  <c r="G17" i="58" s="1"/>
  <c r="E17" i="58"/>
  <c r="F17" i="58"/>
  <c r="K18" i="1"/>
  <c r="J18" i="1"/>
  <c r="I18" i="1"/>
  <c r="H18" i="1"/>
  <c r="L17" i="1"/>
  <c r="L16" i="1"/>
  <c r="L15" i="1"/>
  <c r="L14" i="1"/>
  <c r="L13" i="1"/>
  <c r="G13" i="1"/>
  <c r="G14" i="1"/>
  <c r="G15" i="1"/>
  <c r="G16" i="1"/>
  <c r="G17" i="1"/>
  <c r="C18" i="1"/>
  <c r="D18" i="1"/>
  <c r="E18" i="1"/>
  <c r="F18" i="1"/>
  <c r="C15" i="100"/>
  <c r="F15" i="100" s="1"/>
  <c r="D15" i="100"/>
  <c r="E15" i="100"/>
  <c r="F10" i="100"/>
  <c r="F11" i="100"/>
  <c r="F12" i="100"/>
  <c r="F13" i="100"/>
  <c r="F14" i="100"/>
  <c r="F9" i="100"/>
  <c r="G16" i="99"/>
  <c r="K16" i="99" s="1"/>
  <c r="G15" i="99"/>
  <c r="K15" i="99" s="1"/>
  <c r="E16" i="99"/>
  <c r="M16" i="99" s="1"/>
  <c r="E15" i="99"/>
  <c r="M15" i="99" s="1"/>
  <c r="O26" i="96"/>
  <c r="P26" i="96" s="1"/>
  <c r="O25" i="96"/>
  <c r="P25" i="96" s="1"/>
  <c r="O24" i="96"/>
  <c r="P24" i="96" s="1"/>
  <c r="O23" i="96"/>
  <c r="P23" i="96" s="1"/>
  <c r="M26" i="96"/>
  <c r="L26" i="96"/>
  <c r="L25" i="96"/>
  <c r="M25" i="96" s="1"/>
  <c r="M24" i="96"/>
  <c r="L24" i="96"/>
  <c r="L23" i="96"/>
  <c r="M23" i="96" s="1"/>
  <c r="J26" i="96"/>
  <c r="I26" i="96"/>
  <c r="I25" i="96"/>
  <c r="J25" i="96" s="1"/>
  <c r="J24" i="96"/>
  <c r="I24" i="96"/>
  <c r="I23" i="96"/>
  <c r="J23" i="96" s="1"/>
  <c r="G26" i="96"/>
  <c r="F26" i="96"/>
  <c r="F25" i="96"/>
  <c r="G25" i="96" s="1"/>
  <c r="F24" i="96"/>
  <c r="G24" i="96" s="1"/>
  <c r="G23" i="96"/>
  <c r="F23" i="96"/>
  <c r="J19" i="96"/>
  <c r="I18" i="96"/>
  <c r="J18" i="96" s="1"/>
  <c r="I19" i="96"/>
  <c r="I20" i="96"/>
  <c r="J20" i="96" s="1"/>
  <c r="I17" i="96"/>
  <c r="J17" i="96" s="1"/>
  <c r="K21" i="96"/>
  <c r="K27" i="96" s="1"/>
  <c r="F17" i="96"/>
  <c r="G17" i="96" s="1"/>
  <c r="F18" i="96"/>
  <c r="F19" i="96"/>
  <c r="G19" i="96" s="1"/>
  <c r="F20" i="96"/>
  <c r="G20" i="96" s="1"/>
  <c r="F16" i="96"/>
  <c r="L16" i="96" s="1"/>
  <c r="H21" i="96"/>
  <c r="H27" i="96" s="1"/>
  <c r="D16" i="96"/>
  <c r="C17" i="96"/>
  <c r="D17" i="96" s="1"/>
  <c r="C18" i="96"/>
  <c r="D18" i="96" s="1"/>
  <c r="C19" i="96"/>
  <c r="D19" i="96" s="1"/>
  <c r="C20" i="96"/>
  <c r="D20" i="96" s="1"/>
  <c r="C23" i="96"/>
  <c r="D23" i="96" s="1"/>
  <c r="C24" i="96"/>
  <c r="D24" i="96" s="1"/>
  <c r="C25" i="96"/>
  <c r="D25" i="96" s="1"/>
  <c r="C26" i="96"/>
  <c r="D26" i="96" s="1"/>
  <c r="C16" i="96"/>
  <c r="E21" i="96"/>
  <c r="J22" i="157"/>
  <c r="K22" i="157" s="1"/>
  <c r="R17" i="29" l="1"/>
  <c r="Q17" i="29"/>
  <c r="I21" i="29"/>
  <c r="K15" i="29"/>
  <c r="J15" i="29"/>
  <c r="U15" i="29"/>
  <c r="R19" i="29"/>
  <c r="Q19" i="29"/>
  <c r="K16" i="29"/>
  <c r="O16" i="29" s="1"/>
  <c r="J16" i="29"/>
  <c r="N16" i="29" s="1"/>
  <c r="M16" i="29" s="1"/>
  <c r="U16" i="29"/>
  <c r="L17" i="96"/>
  <c r="J15" i="105"/>
  <c r="S21" i="29"/>
  <c r="S16" i="29"/>
  <c r="L11" i="47"/>
  <c r="G16" i="96"/>
  <c r="M16" i="96" s="1"/>
  <c r="P16" i="96" s="1"/>
  <c r="G18" i="1"/>
  <c r="I18" i="144"/>
  <c r="U18" i="144" s="1"/>
  <c r="E27" i="96"/>
  <c r="M19" i="96"/>
  <c r="P19" i="96" s="1"/>
  <c r="G17" i="59"/>
  <c r="O20" i="88"/>
  <c r="Q19" i="75"/>
  <c r="S19" i="75" s="1"/>
  <c r="G23" i="144"/>
  <c r="U19" i="29"/>
  <c r="U19" i="144"/>
  <c r="S22" i="144"/>
  <c r="Q22" i="144" s="1"/>
  <c r="I21" i="144"/>
  <c r="U21" i="144" s="1"/>
  <c r="L11" i="60"/>
  <c r="I17" i="47"/>
  <c r="J19" i="29"/>
  <c r="N19" i="29" s="1"/>
  <c r="M19" i="29" s="1"/>
  <c r="S17" i="144"/>
  <c r="Q17" i="144" s="1"/>
  <c r="R17" i="144" s="1"/>
  <c r="U20" i="88"/>
  <c r="I17" i="29"/>
  <c r="Q15" i="29"/>
  <c r="H17" i="47"/>
  <c r="L17" i="47" s="1"/>
  <c r="C21" i="96"/>
  <c r="D21" i="96" s="1"/>
  <c r="D27" i="96" s="1"/>
  <c r="L18" i="96"/>
  <c r="L18" i="1"/>
  <c r="I15" i="105"/>
  <c r="H19" i="75"/>
  <c r="G21" i="29"/>
  <c r="L15" i="60"/>
  <c r="F15" i="105"/>
  <c r="L20" i="96"/>
  <c r="O20" i="96" s="1"/>
  <c r="M20" i="96"/>
  <c r="I21" i="96"/>
  <c r="M17" i="96"/>
  <c r="N17" i="96" s="1"/>
  <c r="L19" i="96"/>
  <c r="N18" i="96"/>
  <c r="P18" i="96"/>
  <c r="F21" i="96"/>
  <c r="F27" i="96" s="1"/>
  <c r="G18" i="96"/>
  <c r="M18" i="96" s="1"/>
  <c r="O16" i="96"/>
  <c r="Q16" i="96" s="1"/>
  <c r="I18" i="29"/>
  <c r="S18" i="29"/>
  <c r="G12" i="105"/>
  <c r="G15" i="105" s="1"/>
  <c r="G17" i="60"/>
  <c r="N19" i="65"/>
  <c r="O19" i="65" s="1"/>
  <c r="J20" i="29"/>
  <c r="N20" i="29" s="1"/>
  <c r="M20" i="29" s="1"/>
  <c r="Q20" i="29"/>
  <c r="R20" i="29" s="1"/>
  <c r="Q17" i="60"/>
  <c r="H17" i="60"/>
  <c r="M19" i="144"/>
  <c r="J17" i="144"/>
  <c r="N17" i="144" s="1"/>
  <c r="K17" i="144"/>
  <c r="O17" i="144" s="1"/>
  <c r="R18" i="144"/>
  <c r="R20" i="144"/>
  <c r="R22" i="144"/>
  <c r="K18" i="144"/>
  <c r="O18" i="144" s="1"/>
  <c r="K20" i="144"/>
  <c r="O20" i="144" s="1"/>
  <c r="K22" i="144"/>
  <c r="O22" i="144" s="1"/>
  <c r="J18" i="144"/>
  <c r="J20" i="144"/>
  <c r="J22" i="144"/>
  <c r="N22" i="144" s="1"/>
  <c r="C27" i="96"/>
  <c r="O17" i="96"/>
  <c r="O18" i="96"/>
  <c r="C23" i="28"/>
  <c r="J23" i="28" s="1"/>
  <c r="C23" i="27"/>
  <c r="J23" i="27" s="1"/>
  <c r="N16" i="96" l="1"/>
  <c r="Q17" i="96"/>
  <c r="J21" i="144"/>
  <c r="N21" i="144" s="1"/>
  <c r="U17" i="29"/>
  <c r="U21" i="29" s="1"/>
  <c r="K17" i="29"/>
  <c r="O17" i="29" s="1"/>
  <c r="J17" i="29"/>
  <c r="N17" i="29" s="1"/>
  <c r="N15" i="29"/>
  <c r="N20" i="144"/>
  <c r="M20" i="144" s="1"/>
  <c r="S23" i="144"/>
  <c r="Q23" i="144" s="1"/>
  <c r="R23" i="144" s="1"/>
  <c r="I23" i="144"/>
  <c r="Q18" i="96"/>
  <c r="M18" i="144"/>
  <c r="N18" i="144"/>
  <c r="P17" i="96"/>
  <c r="K21" i="144"/>
  <c r="O21" i="144" s="1"/>
  <c r="N19" i="96"/>
  <c r="L17" i="60"/>
  <c r="R15" i="29"/>
  <c r="Q16" i="29"/>
  <c r="Q21" i="29" s="1"/>
  <c r="R16" i="29"/>
  <c r="O15" i="29"/>
  <c r="N20" i="96"/>
  <c r="P20" i="96"/>
  <c r="Q20" i="96" s="1"/>
  <c r="J21" i="96"/>
  <c r="J27" i="96" s="1"/>
  <c r="I27" i="96"/>
  <c r="L21" i="96"/>
  <c r="L27" i="96" s="1"/>
  <c r="O19" i="96"/>
  <c r="Q19" i="96" s="1"/>
  <c r="G21" i="96"/>
  <c r="G27" i="96" s="1"/>
  <c r="U18" i="29"/>
  <c r="K18" i="29"/>
  <c r="O18" i="29" s="1"/>
  <c r="M18" i="29" s="1"/>
  <c r="J18" i="29"/>
  <c r="N18" i="29" s="1"/>
  <c r="Q18" i="29"/>
  <c r="R18" i="29" s="1"/>
  <c r="M21" i="144"/>
  <c r="M17" i="144"/>
  <c r="M22" i="144"/>
  <c r="O21" i="96" l="1"/>
  <c r="O27" i="96" s="1"/>
  <c r="M17" i="29"/>
  <c r="O21" i="29"/>
  <c r="R21" i="29"/>
  <c r="J23" i="144"/>
  <c r="N23" i="144" s="1"/>
  <c r="M23" i="144" s="1"/>
  <c r="K23" i="144"/>
  <c r="O23" i="144" s="1"/>
  <c r="U23" i="144"/>
  <c r="N21" i="29"/>
  <c r="M15" i="29"/>
  <c r="M21" i="29" s="1"/>
  <c r="K21" i="29"/>
  <c r="J21" i="29"/>
  <c r="M21" i="96"/>
  <c r="N21" i="96" s="1"/>
  <c r="N27" i="96" s="1"/>
  <c r="M27" i="96" l="1"/>
  <c r="P21" i="96"/>
  <c r="P27" i="96" s="1"/>
  <c r="Q21" i="96" l="1"/>
  <c r="Q27" i="96" s="1"/>
  <c r="F20" i="29"/>
  <c r="F21" i="29"/>
  <c r="G13" i="141"/>
  <c r="G15" i="141"/>
</calcChain>
</file>

<file path=xl/sharedStrings.xml><?xml version="1.0" encoding="utf-8"?>
<sst xmlns="http://schemas.openxmlformats.org/spreadsheetml/2006/main" count="2838" uniqueCount="980">
  <si>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</si>
  <si>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</si>
  <si>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</si>
  <si>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</si>
  <si>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</si>
  <si>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</si>
  <si>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</si>
  <si>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</si>
  <si>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</si>
  <si>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</si>
  <si>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</si>
  <si>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</si>
  <si>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</si>
  <si>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</si>
  <si>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</si>
  <si>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</si>
  <si>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</si>
  <si>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</si>
  <si>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</si>
  <si>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</si>
  <si>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</si>
  <si>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</si>
  <si>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</si>
  <si>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</si>
  <si>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</si>
  <si>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</si>
  <si>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</si>
  <si>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</si>
  <si>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</si>
  <si>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</si>
  <si>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</si>
  <si>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</si>
  <si>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</si>
  <si>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</si>
  <si>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</si>
  <si>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</si>
  <si>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</si>
  <si>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</si>
  <si>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</si>
  <si>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</si>
  <si>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</si>
  <si>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</si>
  <si>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</si>
  <si>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</si>
  <si>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</si>
  <si>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</si>
  <si>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</si>
  <si>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</si>
  <si>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</si>
  <si>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</si>
  <si>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</si>
  <si>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</si>
  <si>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</si>
  <si>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</si>
  <si>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</si>
  <si>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</si>
  <si>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</si>
  <si>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</si>
  <si>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</si>
  <si>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</si>
  <si>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</si>
  <si>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</si>
  <si>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</si>
  <si>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</si>
  <si>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</si>
  <si>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</si>
  <si>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</si>
  <si>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</si>
  <si>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</si>
  <si>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</si>
  <si>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</si>
  <si>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</si>
  <si>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</si>
  <si>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</si>
  <si>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</si>
  <si>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</si>
  <si>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</si>
  <si>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</si>
  <si>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</si>
  <si>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</si>
  <si>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</si>
  <si>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</si>
  <si>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</si>
  <si>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</si>
  <si>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</si>
  <si>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</si>
  <si>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</si>
  <si>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</si>
  <si>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</si>
  <si>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</si>
  <si>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</si>
  <si>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</si>
  <si>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</si>
  <si>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</si>
  <si>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</si>
  <si>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</si>
  <si>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</si>
  <si>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</si>
  <si>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</si>
  <si>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</si>
  <si>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</si>
  <si>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</si>
  <si>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</si>
  <si>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</si>
  <si>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</si>
  <si>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</si>
  <si>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</si>
  <si>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</si>
  <si>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</si>
  <si>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</si>
  <si>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</si>
  <si>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</si>
  <si>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</si>
  <si>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</si>
  <si>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</si>
  <si>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</si>
  <si>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</si>
  <si>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</si>
  <si>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</si>
  <si>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</si>
  <si>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</si>
  <si>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</si>
  <si>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</si>
  <si>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</si>
  <si>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</si>
  <si>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</si>
  <si>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</si>
  <si>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</si>
  <si>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</si>
  <si>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</si>
  <si>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</si>
  <si>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</si>
  <si>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</si>
  <si>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</si>
  <si>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</si>
  <si>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</si>
  <si>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</si>
  <si>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</si>
  <si>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</si>
  <si>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</si>
  <si>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</si>
  <si>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</si>
  <si>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</si>
  <si>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</si>
  <si>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</si>
  <si>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</si>
  <si>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</si>
  <si>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</si>
  <si>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</si>
  <si>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</si>
  <si>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</si>
  <si>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</si>
  <si>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</si>
  <si>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</si>
  <si>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</si>
  <si>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</si>
  <si>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</si>
  <si>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</si>
  <si>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</si>
  <si>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</si>
  <si>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</si>
  <si>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</si>
  <si>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</si>
  <si>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</si>
  <si>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</si>
  <si>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</si>
  <si>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</si>
  <si>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</si>
  <si>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</si>
  <si>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</si>
  <si>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</si>
  <si>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</si>
  <si>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</si>
  <si>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</si>
  <si>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</si>
  <si>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</si>
  <si>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</si>
  <si>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</si>
  <si>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</si>
  <si>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</si>
  <si>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</si>
  <si>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</si>
  <si>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</si>
  <si>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</si>
  <si>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</si>
  <si>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</si>
  <si>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</si>
  <si>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</si>
  <si>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</si>
  <si>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</si>
  <si>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</si>
  <si>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</si>
  <si>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</si>
  <si>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</si>
  <si>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</si>
  <si>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</si>
  <si>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</si>
  <si>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</si>
  <si>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</si>
  <si>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</si>
  <si>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</si>
  <si>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</si>
  <si>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</si>
  <si>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</si>
  <si>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</si>
  <si>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</si>
  <si>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</si>
  <si>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</si>
  <si>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</si>
  <si>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STATE/UT: _________________</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</si>
  <si>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</si>
  <si>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</si>
  <si>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</si>
  <si>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</si>
  <si>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</si>
  <si>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</si>
  <si>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</si>
  <si>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</si>
  <si>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</si>
  <si>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</si>
  <si>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</si>
  <si>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</si>
  <si>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</si>
  <si>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</si>
  <si>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</si>
  <si>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</si>
  <si>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</si>
  <si>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</si>
  <si>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</si>
  <si>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</si>
  <si>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</si>
  <si>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</si>
  <si>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</si>
  <si>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</si>
  <si>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</si>
  <si>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</si>
  <si>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</si>
  <si>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</si>
  <si>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</si>
  <si>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</si>
  <si>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</si>
  <si>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</si>
  <si>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</si>
  <si>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</si>
  <si>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</si>
  <si>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</si>
  <si>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Gen.</t>
  </si>
  <si>
    <t>SC.</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</si>
  <si>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</si>
  <si>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</si>
  <si>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</si>
  <si>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</si>
  <si>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</si>
  <si>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</si>
  <si>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</si>
  <si>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</si>
  <si>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</si>
  <si>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</si>
  <si>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</si>
  <si>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</si>
  <si>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</si>
  <si>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</si>
  <si>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</si>
  <si>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</si>
  <si>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</si>
  <si>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</si>
  <si>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</si>
  <si>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</si>
  <si>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</si>
  <si>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</si>
  <si>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</si>
  <si>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</si>
  <si>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</si>
  <si>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</si>
  <si>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</si>
  <si>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</si>
  <si>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</si>
  <si>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</si>
  <si>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</si>
  <si>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</si>
  <si>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</si>
  <si>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</si>
  <si>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</si>
  <si>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</si>
  <si>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</si>
  <si>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</si>
  <si>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</si>
  <si>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</si>
  <si>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</si>
  <si>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</si>
  <si>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</si>
  <si>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</si>
  <si>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</si>
  <si>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</si>
  <si>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</si>
  <si>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</si>
  <si>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</si>
  <si>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</si>
  <si>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</si>
  <si>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</si>
  <si>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</si>
  <si>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</si>
  <si>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</si>
  <si>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</si>
  <si>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</si>
  <si>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</si>
  <si>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</si>
  <si>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</si>
  <si>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</si>
  <si>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</si>
  <si>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</si>
  <si>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</si>
  <si>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</si>
  <si>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</si>
  <si>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</si>
  <si>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</si>
  <si>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</si>
  <si>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</si>
  <si>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</si>
  <si>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</si>
  <si>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</si>
  <si>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</si>
  <si>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</si>
  <si>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</si>
  <si>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</si>
  <si>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</si>
  <si>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</si>
  <si>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</si>
  <si>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</si>
  <si>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</si>
  <si>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</si>
  <si>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</si>
  <si>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</si>
  <si>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</si>
  <si>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</si>
  <si>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</si>
  <si>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</si>
  <si>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</si>
  <si>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</si>
  <si>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</si>
  <si>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</si>
  <si>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</si>
  <si>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</si>
  <si>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</si>
  <si>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</si>
  <si>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</si>
  <si>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</si>
  <si>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</si>
  <si>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</si>
  <si>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</si>
  <si>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</si>
  <si>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</si>
  <si>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</si>
  <si>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</si>
  <si>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</si>
  <si>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</si>
  <si>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</si>
  <si>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</si>
  <si>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</si>
  <si>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</si>
  <si>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</si>
  <si>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</si>
  <si>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</si>
  <si>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</si>
  <si>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</si>
  <si>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</si>
  <si>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</si>
  <si>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</si>
  <si>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</si>
  <si>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</si>
  <si>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</si>
  <si>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</si>
  <si>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</si>
  <si>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</si>
  <si>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</si>
  <si>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</si>
  <si>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</si>
  <si>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</si>
  <si>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</si>
  <si>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</si>
  <si>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</si>
  <si>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</si>
  <si>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</si>
  <si>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</si>
  <si>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</si>
  <si>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</si>
  <si>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</si>
  <si>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</si>
  <si>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</si>
  <si>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</si>
  <si>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</si>
  <si>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</si>
  <si>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</si>
  <si>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</si>
  <si>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</si>
  <si>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</si>
  <si>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</si>
  <si>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</si>
  <si>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</si>
  <si>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</si>
  <si>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</si>
  <si>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</si>
  <si>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</si>
  <si>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</si>
  <si>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</si>
  <si>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</si>
  <si>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</si>
  <si>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</si>
  <si>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</si>
  <si>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</si>
  <si>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</si>
  <si>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</si>
  <si>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</si>
  <si>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</si>
  <si>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</si>
  <si>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</si>
  <si>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</si>
  <si>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</si>
  <si>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</si>
  <si>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</si>
  <si>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</si>
  <si>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</si>
  <si>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</si>
  <si>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</si>
  <si>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</si>
  <si>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</si>
  <si>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</si>
  <si>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</si>
  <si>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</si>
  <si>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</si>
  <si>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</si>
  <si>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</si>
  <si>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</si>
  <si>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</si>
  <si>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</si>
  <si>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</si>
  <si>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</si>
  <si>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</si>
  <si>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</si>
  <si>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</si>
  <si>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</si>
  <si>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</si>
  <si>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</si>
  <si>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</si>
  <si>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</si>
  <si>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</si>
  <si>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</si>
  <si>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</si>
  <si>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</si>
  <si>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</si>
  <si>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</si>
  <si>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</si>
  <si>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</si>
  <si>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</si>
  <si>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</si>
  <si>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</si>
  <si>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</si>
  <si>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</si>
  <si>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</si>
  <si>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</si>
  <si>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</si>
  <si>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</si>
  <si>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</si>
  <si>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</si>
  <si>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</si>
  <si>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</si>
  <si>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</si>
  <si>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</si>
  <si>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</si>
  <si>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</si>
  <si>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</si>
  <si>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</si>
  <si>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</si>
  <si>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</si>
  <si>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</si>
  <si>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</si>
  <si>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</si>
  <si>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</si>
  <si>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</si>
  <si>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</si>
  <si>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</si>
  <si>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</si>
  <si>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</si>
  <si>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</si>
  <si>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</si>
  <si>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</si>
  <si>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</si>
  <si>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</si>
  <si>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</si>
  <si>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</si>
  <si>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</si>
  <si>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</si>
  <si>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</si>
  <si>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</si>
  <si>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</si>
  <si>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</si>
  <si>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</si>
  <si>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</si>
  <si>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</si>
  <si>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</si>
  <si>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</si>
  <si>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</si>
  <si>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</si>
  <si>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</si>
  <si>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</si>
  <si>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</si>
  <si>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</si>
  <si>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</si>
  <si>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</si>
  <si>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</si>
  <si>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</si>
  <si>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</si>
  <si>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</si>
  <si>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</si>
  <si>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</si>
  <si>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</si>
  <si>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</si>
  <si>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</si>
  <si>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</si>
  <si>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</si>
  <si>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</si>
  <si>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</si>
  <si>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</si>
  <si>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</si>
  <si>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</si>
  <si>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</si>
  <si>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</si>
  <si>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</si>
  <si>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</si>
  <si>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</si>
  <si>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</si>
  <si>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</si>
  <si>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</si>
  <si>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</si>
  <si>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</si>
  <si>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</si>
  <si>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</si>
  <si>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</si>
  <si>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</si>
  <si>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</si>
  <si>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</si>
  <si>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</si>
  <si>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</si>
  <si>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</si>
  <si>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</si>
  <si>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</si>
  <si>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</si>
  <si>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</si>
  <si>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</si>
  <si>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</si>
  <si>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</si>
  <si>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</si>
  <si>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</si>
  <si>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</si>
  <si>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</si>
  <si>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</si>
  <si>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</si>
  <si>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</si>
  <si>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</si>
  <si>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</si>
  <si>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</si>
  <si>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</si>
  <si>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</si>
  <si>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</si>
  <si>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</si>
  <si>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</si>
  <si>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</si>
  <si>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</si>
  <si>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</si>
  <si>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</si>
  <si>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</si>
  <si>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</si>
  <si>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</si>
  <si>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</si>
  <si>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</si>
  <si>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</si>
  <si>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</si>
  <si>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</si>
  <si>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</si>
  <si>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</si>
  <si>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</si>
  <si>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</si>
  <si>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</si>
  <si>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</si>
  <si>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</si>
  <si>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</si>
  <si>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</si>
  <si>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</si>
  <si>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</si>
  <si>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</si>
  <si>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</si>
  <si>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</si>
  <si>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</si>
  <si>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</si>
  <si>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</si>
  <si>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</si>
  <si>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</si>
  <si>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</si>
  <si>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</si>
  <si>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</si>
  <si>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</si>
  <si>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</si>
  <si>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</si>
  <si>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</si>
  <si>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</si>
  <si>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</si>
  <si>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</si>
  <si>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</si>
  <si>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</si>
  <si>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</si>
  <si>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</si>
  <si>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</si>
  <si>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</si>
  <si>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</si>
  <si>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</si>
  <si>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</si>
  <si>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</si>
  <si>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</si>
  <si>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</si>
  <si>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</si>
  <si>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</si>
  <si>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</si>
  <si>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</si>
  <si>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</si>
  <si>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</si>
  <si>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</si>
  <si>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</si>
  <si>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</si>
  <si>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</si>
  <si>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</si>
  <si>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</si>
  <si>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</si>
  <si>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</si>
  <si>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</si>
  <si>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</si>
  <si>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</si>
  <si>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</si>
  <si>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</si>
  <si>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</si>
  <si>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</si>
  <si>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</si>
  <si>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</si>
  <si>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</si>
  <si>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</si>
  <si>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</si>
  <si>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</si>
  <si>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</si>
  <si>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</si>
  <si>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</si>
  <si>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</si>
  <si>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</si>
  <si>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</si>
  <si>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</si>
  <si>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</si>
  <si>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</si>
  <si>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</si>
  <si>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</si>
  <si>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</si>
  <si>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</si>
  <si>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</si>
  <si>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</si>
  <si>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</si>
  <si>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</si>
  <si>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</si>
  <si>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</si>
  <si>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</si>
  <si>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</si>
  <si>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</si>
  <si>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</si>
  <si>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</si>
  <si>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</si>
  <si>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</si>
  <si>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</si>
  <si>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</si>
  <si>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</si>
  <si>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</si>
  <si>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</si>
  <si>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</si>
  <si>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</si>
  <si>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</si>
  <si>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</si>
  <si>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</si>
  <si>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</si>
  <si>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</si>
  <si>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</si>
  <si>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</si>
  <si>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</si>
  <si>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</si>
  <si>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</si>
  <si>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</si>
  <si>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</si>
  <si>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</si>
  <si>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</si>
  <si>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</si>
  <si>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</si>
  <si>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</si>
  <si>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</si>
  <si>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</si>
  <si>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</si>
  <si>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</si>
  <si>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</si>
  <si>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</si>
  <si>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</si>
  <si>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Seal</t>
  </si>
  <si>
    <t>Mode of data collection (SMS/ IVRS/ Mobile App/ Web Application/ Others)</t>
  </si>
  <si>
    <t>Name of Agency implementing AMS in State/UT</t>
  </si>
  <si>
    <t>Total Funds required (Rs in lakh)</t>
  </si>
  <si>
    <t>Rate  of Transportation Assistance (Per quintal)</t>
  </si>
  <si>
    <t>PDS rate (Rs per Quintal)</t>
  </si>
  <si>
    <t>Signature</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</si>
  <si>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</si>
  <si>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</si>
  <si>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</si>
  <si>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</si>
  <si>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</si>
  <si>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</si>
  <si>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</si>
  <si>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</si>
  <si>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</si>
  <si>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</si>
  <si>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</si>
  <si>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</si>
  <si>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</si>
  <si>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</si>
  <si>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</si>
  <si>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</si>
  <si>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</si>
  <si>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</si>
  <si>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</si>
  <si>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</si>
  <si>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</si>
  <si>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</si>
  <si>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</si>
  <si>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</si>
  <si>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</si>
  <si>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</si>
  <si>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</si>
  <si>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</si>
  <si>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</si>
  <si>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</si>
  <si>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</si>
  <si>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</si>
  <si>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</si>
  <si>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</si>
  <si>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</si>
  <si>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</si>
  <si>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</si>
  <si>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</si>
  <si>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</si>
  <si>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</si>
  <si>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</si>
  <si>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</si>
  <si>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</si>
  <si>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</si>
  <si>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</si>
  <si>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</si>
  <si>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</si>
  <si>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</si>
  <si>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</si>
  <si>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</si>
  <si>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</si>
  <si>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</si>
  <si>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</si>
  <si>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</si>
  <si>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</si>
  <si>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</si>
  <si>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</si>
  <si>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</si>
  <si>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</si>
  <si>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</si>
  <si>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</si>
  <si>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</si>
  <si>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</si>
  <si>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</si>
  <si>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</si>
  <si>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</si>
  <si>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</si>
  <si>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</si>
  <si>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</si>
  <si>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</si>
  <si>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</si>
  <si>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</si>
  <si>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</si>
  <si>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</si>
  <si>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</si>
  <si>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</si>
  <si>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</si>
  <si>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</si>
  <si>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</si>
  <si>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</si>
  <si>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</si>
  <si>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</si>
  <si>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</si>
  <si>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</si>
  <si>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</si>
  <si>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</si>
  <si>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</si>
  <si>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</si>
  <si>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</si>
  <si>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</si>
  <si>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</si>
  <si>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</si>
  <si>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</si>
  <si>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</si>
  <si>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</si>
  <si>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</si>
  <si>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</si>
  <si>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</si>
  <si>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</si>
  <si>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</si>
  <si>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</si>
  <si>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</si>
  <si>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</si>
  <si>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</si>
  <si>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</si>
  <si>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</si>
  <si>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</si>
  <si>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</si>
  <si>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</si>
  <si>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</si>
  <si>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</si>
  <si>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</si>
  <si>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</si>
  <si>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</si>
  <si>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</si>
  <si>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</si>
  <si>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</si>
  <si>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</si>
  <si>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</si>
  <si>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Budget Released till 31.12.2019</t>
  </si>
  <si>
    <t>(For the Period 01.04.2019 to 31.12.2019)</t>
  </si>
  <si>
    <t>During 01.04.2019 to 31.12.2019</t>
  </si>
  <si>
    <t>(As on 31.12.2019)</t>
  </si>
  <si>
    <t>As on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</si>
  <si>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</si>
  <si>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</si>
  <si>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</si>
  <si>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</si>
  <si>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</si>
  <si>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</si>
  <si>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</si>
  <si>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</si>
  <si>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</si>
  <si>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</si>
  <si>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</si>
  <si>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</si>
  <si>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</si>
  <si>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</si>
  <si>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</si>
  <si>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</si>
  <si>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</si>
  <si>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</si>
  <si>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</si>
  <si>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</si>
  <si>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</si>
  <si>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</si>
  <si>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</si>
  <si>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</si>
  <si>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</si>
  <si>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</si>
  <si>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</si>
  <si>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</si>
  <si>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</si>
  <si>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</si>
  <si>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</si>
  <si>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</si>
  <si>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</si>
  <si>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</si>
  <si>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</si>
  <si>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</si>
  <si>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</si>
  <si>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</si>
  <si>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</si>
  <si>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</si>
  <si>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</si>
  <si>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</si>
  <si>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</si>
  <si>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</si>
  <si>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</si>
  <si>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</si>
  <si>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</si>
  <si>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</si>
  <si>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</si>
  <si>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</si>
  <si>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</si>
  <si>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</si>
  <si>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</si>
  <si>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</si>
  <si>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During 01.04.19 to 31.12.2019</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</si>
  <si>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</si>
  <si>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</si>
  <si>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</si>
  <si>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</si>
  <si>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</si>
  <si>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</si>
  <si>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</si>
  <si>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2. TOTAL EXPENDITURE &lt;= DBT COPONENT FUNDS</t>
  </si>
  <si>
    <t>3.. Value to be reported in absolute unit (not in Lakh, Crore, etc)</t>
  </si>
  <si>
    <t>DOE</t>
  </si>
  <si>
    <t>NDMC</t>
  </si>
  <si>
    <t>DCB</t>
  </si>
  <si>
    <t>North DMC</t>
  </si>
  <si>
    <t>South DMC</t>
  </si>
  <si>
    <t>East DMC</t>
  </si>
  <si>
    <t xml:space="preserve">  Unreleased Budget</t>
  </si>
  <si>
    <t>Gen. Col. 3-Col.12</t>
  </si>
  <si>
    <t>SC.  Col. 4-Col.13</t>
  </si>
  <si>
    <t>Total Col. 15+Col.16</t>
  </si>
  <si>
    <t>30.04.2019</t>
  </si>
  <si>
    <t>11.09.2019</t>
  </si>
  <si>
    <t>28.06.2019</t>
  </si>
  <si>
    <t>14.11.2019</t>
  </si>
  <si>
    <t>NA</t>
  </si>
  <si>
    <t>Combined data of Primary and Upper Primary Cook cum Helper at table AT-8</t>
  </si>
  <si>
    <t>In this regard, the Divisional Commissioner Revenue Department vide letter dated 12.07.2017 has been requested for consitituion of district level committee and for further necessary action accordingly.</t>
  </si>
  <si>
    <t>Meting of SLSMC has been held under the chairmanship of Chief Secretary</t>
  </si>
  <si>
    <t>Work of Conducting Social Audit is in progress</t>
  </si>
  <si>
    <t>NIL</t>
  </si>
  <si>
    <t>Due to not having sufficient space in schools, this is not being done</t>
  </si>
  <si>
    <t>Physical (During 2013-14)</t>
  </si>
  <si>
    <t>Not required due to outsourcing of MDM and not having sufficient space in schools for washing of plates etc.</t>
  </si>
  <si>
    <t>Mid Day Meal is outsourced in delhi through Centralized Kitchen and all kitchen is equipped with LPG/PNG</t>
  </si>
  <si>
    <t>Nil</t>
  </si>
  <si>
    <t>Requirement of funds food grains (in lakh)</t>
  </si>
  <si>
    <t>Requirement of Cooking Cost (In Lakh)</t>
  </si>
  <si>
    <t>.</t>
  </si>
  <si>
    <t>Fund Required</t>
  </si>
  <si>
    <t>For taste</t>
  </si>
  <si>
    <t>One day</t>
  </si>
  <si>
    <t>Horticulture Department, EDMC</t>
  </si>
  <si>
    <t xml:space="preserve">NA </t>
  </si>
  <si>
    <t>FICCI Research &amp; Analysis Centre</t>
  </si>
  <si>
    <t>APEX Testing and Research Laboratory</t>
  </si>
  <si>
    <t xml:space="preserve">Sophisticated Industrial Materials Analytic Labs Pvt. Ltd., </t>
  </si>
  <si>
    <t>SIGMA Test &amp; Research Centre</t>
  </si>
  <si>
    <t>AVON Food Lab (Pvt.) Ltd</t>
  </si>
  <si>
    <t>Delhi Analytical Research Laboratory</t>
  </si>
  <si>
    <t>ABRO Pharmaceuticals Pvt. Ltd.,</t>
  </si>
  <si>
    <t>List Enclosed as Annexure 'A'</t>
  </si>
  <si>
    <t>List Enclosed</t>
  </si>
  <si>
    <t>No. of Inst. For which daily data transferred to central server</t>
  </si>
  <si>
    <t>Summer Vacations</t>
  </si>
  <si>
    <t>Winter Vacations</t>
  </si>
  <si>
    <t xml:space="preserve">Summer Vacations </t>
  </si>
  <si>
    <t>ITL Labs Pvt Ltd,         New Delhi</t>
  </si>
  <si>
    <t>Fare Labs Pvt Ltd, Gurganon</t>
  </si>
  <si>
    <t>Spectro Analytical Lab, Delh</t>
  </si>
  <si>
    <t>Trimurti Charitable Trust &amp; Ray Welfare Trust</t>
  </si>
  <si>
    <t>State / UT: Delhi</t>
  </si>
  <si>
    <t>Yes</t>
  </si>
  <si>
    <t>yes</t>
  </si>
  <si>
    <t>No</t>
  </si>
  <si>
    <t>011-23890002</t>
  </si>
  <si>
    <t>mdmdelhi@ymail.com</t>
  </si>
  <si>
    <t>Resolved</t>
  </si>
  <si>
    <t>Pending</t>
  </si>
  <si>
    <t>Penalty has been imposed on the NGO/Service Provider and recovery has been made in case of less supply of hot cooked food in school.</t>
  </si>
  <si>
    <t>On the basis of the report of concerned DDE, it was concluded that the discrepancies mentioned were not sustainable and kitchen and godown are functioning as per norms and guidelines issued by DoE.</t>
  </si>
  <si>
    <t>On receiving the complaint, the Departmen has suspended the work order of the NGO and constituted a committee to verify the facts of the complaint. The Report from the committee is still awasited.</t>
  </si>
  <si>
    <t>2nd instalment releasedon 07.01.2020</t>
  </si>
  <si>
    <t>RTGS</t>
  </si>
  <si>
    <t>2nd instalment released on 07.01.2020</t>
  </si>
  <si>
    <t>2nd instalment release on 07.01.2020</t>
  </si>
  <si>
    <t>Central             (col6+9+10-14)</t>
  </si>
  <si>
    <t xml:space="preserve">*State (col.7+11+12-15-13) </t>
  </si>
  <si>
    <t>Total (col.17+18)</t>
  </si>
  <si>
    <t xml:space="preserve">*State (col.7+11+12-15) </t>
  </si>
  <si>
    <t>Central Share(8+11+12-16)</t>
  </si>
  <si>
    <t>State Share(9+13+14-17)</t>
  </si>
  <si>
    <t>Total(19+20)</t>
  </si>
  <si>
    <t>2nd instlment released on 07.01.2020</t>
  </si>
  <si>
    <t>As per the clause of the Agreement signed with NGOs/Service Provider, propotionate deductions have been deducted/imposed on the amount of the bills of mid day meal for that particular day for which sample is collected.</t>
  </si>
  <si>
    <t>Name of Distcit</t>
  </si>
  <si>
    <t>07.01.2020</t>
  </si>
  <si>
    <t>11.03.2020</t>
  </si>
  <si>
    <t>02.07.2019</t>
  </si>
  <si>
    <t>20.11.2019</t>
  </si>
  <si>
    <t>13.03.2020</t>
  </si>
  <si>
    <t>It is being done through electronically</t>
  </si>
  <si>
    <t>100% Schools are covered through centralized kitchen.</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</si>
</sst>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0"/>
      <name val="Arial"/>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0"/>
      <color theme="1"/>
      <name val="Cambria"/>
      <family val="1"/>
      <scheme val="major"/>
    </font>
    <font>
      <sz val="11"/>
      <color theme="1"/>
      <name val="Arial"/>
      <family val="2"/>
    </font>
    <font>
      <b/>
      <sz val="10"/>
      <color theme="1"/>
      <name val="Arial"/>
      <family val="2"/>
    </font>
    <font>
      <u/>
      <sz val="10"/>
      <color theme="10"/>
      <name val="Arial"/>
    </font>
    <font>
      <b/>
      <sz val="10"/>
      <name val="Calibri"/>
      <family val="2"/>
    </font>
    <font>
      <sz val="14"/>
      <name val="Arial"/>
      <family val="2"/>
    </font>
    <font>
      <b/>
      <i/>
      <sz val="14"/>
      <name val="Arial"/>
      <family val="2"/>
    </font>
    <font>
      <b/>
      <i/>
      <sz val="12"/>
      <color theme="1"/>
      <name val="Calibri"/>
      <family val="2"/>
      <scheme val="minor"/>
    </font>
    <font>
      <b/>
      <i/>
      <sz val="12"/>
      <name val="Arial"/>
      <family val="2"/>
    </font>
    <font>
      <sz val="12"/>
      <color rgb="FFFF0000"/>
      <name val="Arial"/>
      <family val="2"/>
    </font>
    <font>
      <b/>
      <sz val="18"/>
      <name val="Arial"/>
      <family val="2"/>
    </font>
    <font>
      <b/>
      <sz val="20"/>
      <name val="Arial"/>
      <family val="2"/>
    </font>
    <font>
      <b/>
      <sz val="18"/>
      <color theme="1"/>
      <name val="Cambria"/>
      <family val="1"/>
      <scheme val="major"/>
    </font>
    <font>
      <b/>
      <i/>
      <sz val="12"/>
      <color theme="1"/>
      <name val="Arial"/>
      <family val="2"/>
    </font>
    <font>
      <b/>
      <sz val="12"/>
      <color theme="1"/>
      <name val="Arial"/>
      <family val="2"/>
    </font>
    <font>
      <i/>
      <sz val="12"/>
      <name val="Arial"/>
      <family val="2"/>
    </font>
    <font>
      <b/>
      <sz val="16"/>
      <color theme="1"/>
      <name val="Arial"/>
      <family val="2"/>
    </font>
    <font>
      <b/>
      <sz val="22"/>
      <name val="Arial"/>
      <family val="2"/>
    </font>
    <font>
      <b/>
      <sz val="20"/>
      <color indexed="8"/>
      <name val="Arial"/>
      <family val="2"/>
    </font>
    <font>
      <b/>
      <sz val="22"/>
      <color indexed="8"/>
      <name val="Arial"/>
      <family val="2"/>
    </font>
    <font>
      <b/>
      <sz val="18"/>
      <color indexed="8"/>
      <name val="Arial"/>
      <family val="2"/>
    </font>
    <font>
      <b/>
      <sz val="28"/>
      <color theme="1"/>
      <name val="Calibri"/>
      <family val="2"/>
      <scheme val="minor"/>
    </font>
    <font>
      <b/>
      <sz val="24"/>
      <color theme="1"/>
      <name val="Calibri"/>
      <family val="2"/>
      <scheme val="minor"/>
    </font>
    <font>
      <b/>
      <sz val="24"/>
      <name val="Arial"/>
      <family val="2"/>
    </font>
    <font>
      <sz val="25"/>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9">
    <xf numFmtId="0" fontId="0" fillId="0" borderId="0"/>
    <xf numFmtId="0" fontId="47" fillId="0" borderId="0"/>
    <xf numFmtId="0" fontId="47" fillId="0" borderId="0"/>
    <xf numFmtId="0" fontId="7" fillId="0" borderId="0"/>
    <xf numFmtId="0" fontId="7" fillId="0" borderId="0"/>
    <xf numFmtId="0" fontId="7" fillId="0" borderId="0"/>
    <xf numFmtId="0" fontId="61" fillId="0" borderId="0" applyNumberFormat="0" applyFill="0" applyBorder="0" applyAlignment="0" applyProtection="0"/>
    <xf numFmtId="0" fontId="1" fillId="0" borderId="0"/>
    <xf numFmtId="9" fontId="83" fillId="0" borderId="0" applyFont="0" applyFill="0" applyBorder="0" applyAlignment="0" applyProtection="0"/>
  </cellStyleXfs>
  <cellXfs count="1259">
    <xf numFmtId="0" fontId="0" fillId="0" borderId="0" xfId="0"/>
    <xf numFmtId="0" fontId="2" fillId="0" borderId="0" xfId="0" applyFont="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2" fillId="0" borderId="0" xfId="0" applyFont="1" applyBorder="1" applyAlignment="1">
      <alignment horizontal="center"/>
    </xf>
    <xf numFmtId="0" fontId="0" fillId="0" borderId="0" xfId="0" applyBorder="1"/>
    <xf numFmtId="0" fontId="6" fillId="0" borderId="0" xfId="0" applyFont="1"/>
    <xf numFmtId="0" fontId="2" fillId="0" borderId="0" xfId="0" applyFont="1"/>
    <xf numFmtId="0" fontId="7" fillId="0" borderId="0" xfId="0" applyFont="1"/>
    <xf numFmtId="0" fontId="2" fillId="0" borderId="0" xfId="0" applyFont="1" applyBorder="1" applyAlignment="1">
      <alignment horizontal="right"/>
    </xf>
    <xf numFmtId="0" fontId="7" fillId="0" borderId="2" xfId="0" applyFont="1" applyBorder="1" applyAlignment="1">
      <alignment horizontal="center" vertical="top" wrapText="1"/>
    </xf>
    <xf numFmtId="0" fontId="7" fillId="0" borderId="2" xfId="0" applyFont="1" applyBorder="1" applyAlignment="1">
      <alignment horizontal="center"/>
    </xf>
    <xf numFmtId="0" fontId="7" fillId="0" borderId="2" xfId="0" applyFont="1" applyBorder="1"/>
    <xf numFmtId="0" fontId="7" fillId="0" borderId="0" xfId="0" applyFont="1" applyFill="1" applyBorder="1" applyAlignment="1">
      <alignment horizontal="left"/>
    </xf>
    <xf numFmtId="0" fontId="7"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applyAlignment="1">
      <alignment horizontal="left"/>
    </xf>
    <xf numFmtId="0" fontId="2" fillId="0" borderId="6" xfId="0" applyFont="1" applyFill="1" applyBorder="1" applyAlignment="1">
      <alignment horizontal="center" vertical="top" wrapText="1"/>
    </xf>
    <xf numFmtId="0" fontId="7" fillId="0" borderId="5" xfId="0" applyFont="1" applyBorder="1"/>
    <xf numFmtId="0" fontId="7" fillId="0" borderId="6" xfId="0" applyFont="1" applyBorder="1"/>
    <xf numFmtId="0" fontId="2" fillId="0" borderId="2" xfId="0" applyFont="1" applyBorder="1"/>
    <xf numFmtId="0" fontId="2" fillId="0" borderId="0" xfId="0" applyFont="1" applyBorder="1"/>
    <xf numFmtId="0" fontId="2" fillId="0" borderId="0" xfId="0" applyFont="1" applyAlignment="1">
      <alignment horizontal="left"/>
    </xf>
    <xf numFmtId="0" fontId="2" fillId="0" borderId="0" xfId="0" applyFont="1" applyAlignment="1">
      <alignment horizontal="right"/>
    </xf>
    <xf numFmtId="0" fontId="2" fillId="0" borderId="1" xfId="0" applyFont="1" applyFill="1" applyBorder="1" applyAlignment="1">
      <alignment horizontal="center" vertical="top" wrapText="1"/>
    </xf>
    <xf numFmtId="0" fontId="7" fillId="0" borderId="0" xfId="0" applyFont="1" applyBorder="1" applyAlignment="1">
      <alignment vertical="top"/>
    </xf>
    <xf numFmtId="0" fontId="2" fillId="0" borderId="0" xfId="0" applyFont="1" applyAlignment="1"/>
    <xf numFmtId="0" fontId="7" fillId="0" borderId="0" xfId="0" applyFont="1" applyAlignment="1">
      <alignment vertical="top" wrapText="1"/>
    </xf>
    <xf numFmtId="0" fontId="7" fillId="0" borderId="2" xfId="0" applyFont="1" applyBorder="1" applyAlignment="1">
      <alignment vertical="top" wrapText="1"/>
    </xf>
    <xf numFmtId="0" fontId="2" fillId="0" borderId="2" xfId="0" applyFont="1" applyBorder="1" applyAlignment="1">
      <alignment vertical="top" wrapText="1"/>
    </xf>
    <xf numFmtId="0" fontId="6" fillId="0" borderId="0" xfId="0" applyFont="1" applyAlignment="1">
      <alignment horizontal="center"/>
    </xf>
    <xf numFmtId="0" fontId="3" fillId="0" borderId="0" xfId="0" applyFont="1" applyAlignment="1">
      <alignment horizontal="right"/>
    </xf>
    <xf numFmtId="0" fontId="7" fillId="0" borderId="0" xfId="0" applyFont="1" applyBorder="1" applyAlignment="1">
      <alignment horizontal="left" wrapText="1"/>
    </xf>
    <xf numFmtId="0" fontId="3" fillId="0" borderId="0" xfId="0" applyFont="1" applyAlignment="1"/>
    <xf numFmtId="0" fontId="11" fillId="0" borderId="0" xfId="0" applyFont="1" applyAlignment="1"/>
    <xf numFmtId="0" fontId="12"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14" fillId="0" borderId="0" xfId="0" applyFont="1" applyAlignment="1">
      <alignment horizontal="right"/>
    </xf>
    <xf numFmtId="0" fontId="13" fillId="0" borderId="0" xfId="0" applyFont="1"/>
    <xf numFmtId="0" fontId="15" fillId="0" borderId="2" xfId="0" applyFont="1" applyBorder="1" applyAlignment="1">
      <alignment horizontal="center" vertical="top" wrapText="1"/>
    </xf>
    <xf numFmtId="0" fontId="13" fillId="0" borderId="2" xfId="0" applyFont="1" applyBorder="1"/>
    <xf numFmtId="0" fontId="13" fillId="0" borderId="2" xfId="0" applyFont="1" applyBorder="1" applyAlignment="1">
      <alignment horizontal="center"/>
    </xf>
    <xf numFmtId="0" fontId="15" fillId="0" borderId="0" xfId="0" applyFont="1"/>
    <xf numFmtId="0" fontId="13" fillId="0" borderId="0" xfId="0" applyFont="1" applyBorder="1"/>
    <xf numFmtId="0" fontId="13" fillId="0" borderId="0" xfId="0" applyFont="1" applyAlignment="1">
      <alignment horizontal="center" vertical="top" wrapText="1"/>
    </xf>
    <xf numFmtId="0" fontId="13" fillId="0" borderId="0" xfId="0" applyFont="1" applyAlignment="1">
      <alignment vertical="top" wrapText="1"/>
    </xf>
    <xf numFmtId="0" fontId="13" fillId="0" borderId="2" xfId="0" applyFont="1" applyBorder="1" applyAlignment="1">
      <alignment horizontal="center" vertical="top" wrapText="1"/>
    </xf>
    <xf numFmtId="0" fontId="13" fillId="0" borderId="2" xfId="0" applyFont="1" applyBorder="1" applyAlignment="1">
      <alignment vertical="top" wrapText="1"/>
    </xf>
    <xf numFmtId="0" fontId="15" fillId="0" borderId="2" xfId="0" applyFont="1" applyBorder="1" applyAlignment="1">
      <alignment vertical="top" wrapText="1"/>
    </xf>
    <xf numFmtId="0" fontId="15" fillId="0" borderId="2" xfId="0" applyFont="1" applyFill="1" applyBorder="1" applyAlignment="1">
      <alignment vertical="top" wrapText="1"/>
    </xf>
    <xf numFmtId="0" fontId="13" fillId="0" borderId="0" xfId="0" applyFont="1" applyBorder="1" applyAlignment="1">
      <alignment vertical="top" wrapText="1"/>
    </xf>
    <xf numFmtId="0" fontId="15" fillId="0" borderId="0" xfId="0" applyFont="1" applyFill="1" applyBorder="1" applyAlignment="1">
      <alignment vertical="top" wrapText="1"/>
    </xf>
    <xf numFmtId="0" fontId="13" fillId="0" borderId="0" xfId="0" applyFont="1" applyBorder="1" applyAlignment="1">
      <alignment horizontal="center" vertical="top" wrapText="1"/>
    </xf>
    <xf numFmtId="0" fontId="16" fillId="0" borderId="0" xfId="0" applyFont="1" applyAlignment="1">
      <alignment horizontal="center" vertical="top" wrapText="1"/>
    </xf>
    <xf numFmtId="0" fontId="10" fillId="0" borderId="2" xfId="0" applyFont="1" applyBorder="1" applyAlignment="1">
      <alignment horizontal="center" vertical="top" wrapText="1"/>
    </xf>
    <xf numFmtId="0" fontId="10" fillId="0" borderId="0" xfId="0" applyFont="1"/>
    <xf numFmtId="0" fontId="17" fillId="0" borderId="2" xfId="0" applyFont="1" applyBorder="1" applyAlignment="1">
      <alignment horizontal="center" vertical="top" wrapText="1"/>
    </xf>
    <xf numFmtId="0" fontId="17" fillId="0" borderId="2" xfId="0" applyFont="1" applyBorder="1" applyAlignment="1">
      <alignment horizontal="center" vertical="top"/>
    </xf>
    <xf numFmtId="0" fontId="2" fillId="0" borderId="2" xfId="0" applyFont="1" applyBorder="1" applyAlignment="1">
      <alignment horizontal="center" vertical="top"/>
    </xf>
    <xf numFmtId="0" fontId="17" fillId="0" borderId="0" xfId="0" applyFont="1"/>
    <xf numFmtId="0" fontId="17" fillId="0" borderId="2" xfId="0" quotePrefix="1" applyFont="1" applyBorder="1" applyAlignment="1">
      <alignment horizontal="center" vertical="top" wrapText="1"/>
    </xf>
    <xf numFmtId="0" fontId="7" fillId="0" borderId="0" xfId="0" quotePrefix="1" applyFont="1" applyBorder="1" applyAlignment="1">
      <alignment horizontal="center"/>
    </xf>
    <xf numFmtId="0" fontId="19" fillId="0" borderId="0" xfId="1" applyFont="1"/>
    <xf numFmtId="0" fontId="20" fillId="0" borderId="2" xfId="1" applyFont="1" applyBorder="1" applyAlignment="1">
      <alignment horizontal="center" vertical="top" wrapText="1"/>
    </xf>
    <xf numFmtId="0" fontId="47" fillId="0" borderId="0" xfId="1"/>
    <xf numFmtId="0" fontId="47" fillId="0" borderId="0" xfId="1" applyAlignment="1">
      <alignment horizontal="left"/>
    </xf>
    <xf numFmtId="0" fontId="21" fillId="0" borderId="0" xfId="1" applyFont="1" applyAlignment="1">
      <alignment horizontal="left"/>
    </xf>
    <xf numFmtId="0" fontId="47" fillId="0" borderId="7" xfId="1" applyBorder="1" applyAlignment="1">
      <alignment horizontal="center"/>
    </xf>
    <xf numFmtId="0" fontId="18" fillId="0" borderId="0" xfId="1" applyFont="1"/>
    <xf numFmtId="0" fontId="18" fillId="0" borderId="0" xfId="1" applyFont="1" applyAlignment="1">
      <alignment horizontal="center"/>
    </xf>
    <xf numFmtId="0" fontId="47" fillId="0" borderId="0" xfId="1" applyBorder="1"/>
    <xf numFmtId="0" fontId="2" fillId="0" borderId="0" xfId="0" applyFont="1" applyAlignment="1">
      <alignment horizontal="left" vertical="top" wrapText="1"/>
    </xf>
    <xf numFmtId="0" fontId="2" fillId="0" borderId="0" xfId="0" applyFont="1" applyAlignment="1">
      <alignment vertical="top" wrapText="1"/>
    </xf>
    <xf numFmtId="0" fontId="22" fillId="0" borderId="3" xfId="1" applyFont="1" applyBorder="1" applyAlignment="1">
      <alignment horizontal="center" vertical="top" wrapText="1"/>
    </xf>
    <xf numFmtId="0" fontId="22" fillId="0" borderId="2" xfId="1" applyFont="1" applyBorder="1" applyAlignment="1">
      <alignment horizontal="center" vertical="top" wrapText="1"/>
    </xf>
    <xf numFmtId="0" fontId="7" fillId="0" borderId="0" xfId="3"/>
    <xf numFmtId="0" fontId="12" fillId="0" borderId="0" xfId="3" applyFont="1" applyAlignment="1">
      <alignment horizontal="center"/>
    </xf>
    <xf numFmtId="0" fontId="5" fillId="0" borderId="0" xfId="3" applyFont="1" applyAlignment="1">
      <alignment horizontal="center"/>
    </xf>
    <xf numFmtId="0" fontId="4" fillId="0" borderId="0" xfId="3" applyFont="1"/>
    <xf numFmtId="0" fontId="2" fillId="0" borderId="2" xfId="3" applyFont="1" applyBorder="1" applyAlignment="1">
      <alignment horizontal="center"/>
    </xf>
    <xf numFmtId="0" fontId="2" fillId="0" borderId="2" xfId="3" applyFont="1" applyBorder="1" applyAlignment="1">
      <alignment horizontal="center" vertical="top" wrapText="1"/>
    </xf>
    <xf numFmtId="0" fontId="7" fillId="0" borderId="2" xfId="3" applyBorder="1"/>
    <xf numFmtId="0" fontId="7" fillId="0" borderId="0" xfId="3" applyFill="1" applyBorder="1" applyAlignment="1">
      <alignment horizontal="left"/>
    </xf>
    <xf numFmtId="0" fontId="2" fillId="0" borderId="0" xfId="3" applyFont="1" applyBorder="1" applyAlignment="1">
      <alignment horizontal="center"/>
    </xf>
    <xf numFmtId="0" fontId="7" fillId="0" borderId="0" xfId="3" applyBorder="1"/>
    <xf numFmtId="0" fontId="6" fillId="0" borderId="0" xfId="3" applyFont="1"/>
    <xf numFmtId="0" fontId="2" fillId="0" borderId="0" xfId="3" applyFont="1"/>
    <xf numFmtId="0" fontId="3" fillId="0" borderId="0" xfId="3" applyFont="1" applyAlignment="1"/>
    <xf numFmtId="0" fontId="17" fillId="0" borderId="7" xfId="0" applyFont="1" applyBorder="1" applyAlignment="1"/>
    <xf numFmtId="0" fontId="2" fillId="0" borderId="6" xfId="0" applyFont="1" applyBorder="1" applyAlignment="1">
      <alignment horizontal="center" vertical="top" wrapText="1"/>
    </xf>
    <xf numFmtId="0" fontId="0" fillId="0" borderId="0" xfId="0" applyAlignment="1">
      <alignment horizontal="left"/>
    </xf>
    <xf numFmtId="0" fontId="3" fillId="0" borderId="0" xfId="0" applyFont="1" applyAlignment="1">
      <alignment horizontal="center"/>
    </xf>
    <xf numFmtId="0" fontId="7" fillId="0" borderId="8" xfId="0" applyFont="1" applyBorder="1"/>
    <xf numFmtId="0" fontId="2" fillId="0" borderId="9" xfId="0" applyFont="1" applyFill="1" applyBorder="1" applyAlignment="1">
      <alignment horizontal="center" vertical="top" wrapText="1"/>
    </xf>
    <xf numFmtId="0" fontId="6" fillId="0" borderId="0" xfId="0" applyFont="1" applyAlignment="1"/>
    <xf numFmtId="0" fontId="19" fillId="0" borderId="2" xfId="1" applyFont="1" applyBorder="1"/>
    <xf numFmtId="0" fontId="19" fillId="0" borderId="2" xfId="1" applyFont="1" applyBorder="1" applyAlignment="1">
      <alignment wrapText="1"/>
    </xf>
    <xf numFmtId="0" fontId="19" fillId="0" borderId="0" xfId="1" applyFont="1" applyBorder="1"/>
    <xf numFmtId="0" fontId="2" fillId="0" borderId="10" xfId="0" applyFont="1" applyFill="1" applyBorder="1" applyAlignment="1">
      <alignment horizontal="center" vertical="top" wrapText="1"/>
    </xf>
    <xf numFmtId="0" fontId="17" fillId="0" borderId="0" xfId="0" applyFont="1" applyBorder="1" applyAlignment="1"/>
    <xf numFmtId="0" fontId="5" fillId="0" borderId="0" xfId="0" applyFont="1" applyAlignment="1"/>
    <xf numFmtId="0" fontId="10" fillId="0" borderId="0" xfId="0" applyFont="1" applyBorder="1"/>
    <xf numFmtId="0" fontId="24" fillId="0" borderId="0" xfId="1" applyFont="1"/>
    <xf numFmtId="0" fontId="13" fillId="0" borderId="0" xfId="0" applyFont="1" applyBorder="1" applyAlignment="1"/>
    <xf numFmtId="0" fontId="2" fillId="0" borderId="0" xfId="0" applyFont="1" applyBorder="1" applyAlignment="1">
      <alignment horizontal="center" vertical="top"/>
    </xf>
    <xf numFmtId="0" fontId="2" fillId="0" borderId="0" xfId="0" applyFont="1" applyBorder="1" applyAlignment="1">
      <alignment horizontal="center" vertical="top" wrapText="1"/>
    </xf>
    <xf numFmtId="0" fontId="2" fillId="0" borderId="0" xfId="3" applyFont="1" applyBorder="1"/>
    <xf numFmtId="0" fontId="18" fillId="0" borderId="0" xfId="1" applyFont="1" applyBorder="1" applyAlignment="1">
      <alignment horizontal="center"/>
    </xf>
    <xf numFmtId="0" fontId="6" fillId="0" borderId="0" xfId="0" applyFont="1" applyBorder="1"/>
    <xf numFmtId="0" fontId="20" fillId="0" borderId="3" xfId="1" applyFont="1" applyBorder="1" applyAlignment="1">
      <alignment horizontal="center" vertical="top" wrapText="1"/>
    </xf>
    <xf numFmtId="0" fontId="6" fillId="0" borderId="2" xfId="0" applyFont="1" applyBorder="1"/>
    <xf numFmtId="0" fontId="2" fillId="0" borderId="0" xfId="0" applyFont="1" applyAlignment="1">
      <alignment horizontal="right" vertical="top" wrapText="1"/>
    </xf>
    <xf numFmtId="0" fontId="2" fillId="0" borderId="0" xfId="0" applyFont="1" applyAlignment="1">
      <alignment horizontal="center" vertical="top" wrapText="1"/>
    </xf>
    <xf numFmtId="0" fontId="11" fillId="0" borderId="0" xfId="0" applyFont="1" applyAlignment="1">
      <alignment horizontal="center"/>
    </xf>
    <xf numFmtId="0" fontId="7" fillId="0" borderId="0" xfId="0" applyFont="1" applyAlignment="1">
      <alignment horizontal="center"/>
    </xf>
    <xf numFmtId="0" fontId="6" fillId="0" borderId="0" xfId="3" applyFont="1" applyAlignment="1">
      <alignment horizontal="center"/>
    </xf>
    <xf numFmtId="0" fontId="18" fillId="0" borderId="2" xfId="1" applyFont="1" applyBorder="1" applyAlignment="1">
      <alignment horizontal="center"/>
    </xf>
    <xf numFmtId="0" fontId="18" fillId="0" borderId="0" xfId="1" applyFont="1" applyAlignment="1">
      <alignment horizontal="center" vertical="top" wrapText="1"/>
    </xf>
    <xf numFmtId="0" fontId="18" fillId="0" borderId="2" xfId="1" applyFont="1" applyBorder="1" applyAlignment="1">
      <alignment horizontal="center" vertical="top" wrapText="1"/>
    </xf>
    <xf numFmtId="0" fontId="11" fillId="0" borderId="0" xfId="3" applyFont="1" applyAlignment="1"/>
    <xf numFmtId="0" fontId="6" fillId="0" borderId="7" xfId="0" applyFont="1" applyBorder="1" applyAlignment="1"/>
    <xf numFmtId="0" fontId="7" fillId="0" borderId="0" xfId="3" applyAlignment="1">
      <alignment horizontal="left"/>
    </xf>
    <xf numFmtId="0" fontId="6" fillId="0" borderId="0" xfId="3" applyFont="1" applyAlignment="1">
      <alignment vertical="top" wrapText="1"/>
    </xf>
    <xf numFmtId="0" fontId="14" fillId="0" borderId="0" xfId="0" applyFont="1" applyAlignment="1">
      <alignment horizontal="left"/>
    </xf>
    <xf numFmtId="0" fontId="7" fillId="0" borderId="0" xfId="1" applyFont="1"/>
    <xf numFmtId="0" fontId="5" fillId="0" borderId="0" xfId="1" applyFont="1" applyAlignment="1">
      <alignment horizontal="center"/>
    </xf>
    <xf numFmtId="0" fontId="2" fillId="0" borderId="2" xfId="1" applyFont="1" applyBorder="1" applyAlignment="1">
      <alignment horizontal="center" vertical="top" wrapText="1"/>
    </xf>
    <xf numFmtId="0" fontId="9" fillId="0" borderId="0" xfId="1" applyFont="1"/>
    <xf numFmtId="0" fontId="17" fillId="0" borderId="2" xfId="1" applyFont="1" applyBorder="1" applyAlignment="1">
      <alignment horizontal="center"/>
    </xf>
    <xf numFmtId="0" fontId="17" fillId="0" borderId="2" xfId="0" applyFont="1" applyBorder="1" applyAlignment="1">
      <alignment horizontal="center"/>
    </xf>
    <xf numFmtId="0" fontId="25" fillId="0" borderId="2" xfId="0" applyFont="1" applyBorder="1" applyAlignment="1">
      <alignment horizontal="center" vertical="top" wrapText="1"/>
    </xf>
    <xf numFmtId="0" fontId="26" fillId="0" borderId="0" xfId="0" applyFont="1" applyAlignment="1">
      <alignment vertical="top" wrapText="1"/>
    </xf>
    <xf numFmtId="0" fontId="7" fillId="0" borderId="2" xfId="0" applyFont="1" applyBorder="1" applyAlignment="1">
      <alignment wrapText="1"/>
    </xf>
    <xf numFmtId="0" fontId="27" fillId="0" borderId="3" xfId="1" applyFont="1" applyBorder="1" applyAlignment="1">
      <alignment horizontal="center" vertical="top" wrapText="1"/>
    </xf>
    <xf numFmtId="0" fontId="24" fillId="0" borderId="0" xfId="1" applyFont="1" applyAlignment="1">
      <alignment horizontal="center"/>
    </xf>
    <xf numFmtId="0" fontId="28" fillId="0" borderId="10" xfId="1" applyFont="1" applyBorder="1" applyAlignment="1">
      <alignment horizontal="center" wrapText="1"/>
    </xf>
    <xf numFmtId="0" fontId="28" fillId="0" borderId="1" xfId="1" applyFont="1" applyBorder="1" applyAlignment="1">
      <alignment horizontal="center"/>
    </xf>
    <xf numFmtId="0" fontId="2" fillId="0" borderId="0" xfId="0" applyFont="1" applyBorder="1" applyAlignment="1"/>
    <xf numFmtId="0" fontId="15" fillId="0" borderId="0" xfId="0" applyFont="1" applyAlignment="1">
      <alignment horizontal="right" vertical="top" wrapText="1"/>
    </xf>
    <xf numFmtId="0" fontId="0" fillId="0" borderId="0" xfId="0" applyAlignment="1">
      <alignment horizontal="center"/>
    </xf>
    <xf numFmtId="0" fontId="6" fillId="0" borderId="0" xfId="0" applyFont="1" applyBorder="1" applyAlignment="1"/>
    <xf numFmtId="0" fontId="22" fillId="0" borderId="5" xfId="1" applyFont="1" applyBorder="1" applyAlignment="1">
      <alignment horizontal="center" vertical="top" wrapText="1"/>
    </xf>
    <xf numFmtId="0" fontId="15" fillId="0" borderId="0" xfId="0" applyFont="1" applyAlignment="1">
      <alignment horizontal="center"/>
    </xf>
    <xf numFmtId="0" fontId="30" fillId="0" borderId="0" xfId="1" applyFont="1" applyAlignment="1">
      <alignment horizontal="center"/>
    </xf>
    <xf numFmtId="0" fontId="7" fillId="0" borderId="0" xfId="3" applyFont="1"/>
    <xf numFmtId="0" fontId="2" fillId="0" borderId="2" xfId="1" applyFont="1" applyBorder="1" applyAlignment="1">
      <alignment horizontal="center"/>
    </xf>
    <xf numFmtId="0" fontId="17" fillId="0" borderId="0" xfId="0" applyFont="1" applyAlignment="1">
      <alignment horizontal="center" vertical="top" wrapText="1"/>
    </xf>
    <xf numFmtId="0" fontId="7" fillId="0" borderId="0" xfId="4"/>
    <xf numFmtId="0" fontId="6" fillId="0" borderId="0" xfId="4" applyFont="1" applyAlignment="1"/>
    <xf numFmtId="0" fontId="12" fillId="0" borderId="0" xfId="4" applyFont="1" applyAlignment="1"/>
    <xf numFmtId="0" fontId="4" fillId="0" borderId="0" xfId="4" applyFont="1"/>
    <xf numFmtId="0" fontId="17" fillId="0" borderId="0" xfId="4" applyFont="1"/>
    <xf numFmtId="0" fontId="17" fillId="0" borderId="2" xfId="4" applyFont="1" applyBorder="1"/>
    <xf numFmtId="0" fontId="17" fillId="0" borderId="0" xfId="4" applyFont="1" applyBorder="1"/>
    <xf numFmtId="0" fontId="2" fillId="0" borderId="0" xfId="4" applyFont="1"/>
    <xf numFmtId="0" fontId="7" fillId="0" borderId="0" xfId="4" applyFill="1" applyBorder="1" applyAlignment="1">
      <alignment horizontal="left"/>
    </xf>
    <xf numFmtId="0" fontId="7" fillId="0" borderId="0" xfId="4" applyAlignment="1">
      <alignment horizontal="left"/>
    </xf>
    <xf numFmtId="0" fontId="6" fillId="0" borderId="0" xfId="4" applyFont="1"/>
    <xf numFmtId="0" fontId="7" fillId="0" borderId="0" xfId="5"/>
    <xf numFmtId="0" fontId="3" fillId="0" borderId="0" xfId="5" applyFont="1" applyAlignment="1">
      <alignment horizontal="right"/>
    </xf>
    <xf numFmtId="0" fontId="4" fillId="0" borderId="0" xfId="5" applyFont="1" applyAlignment="1">
      <alignment horizontal="right"/>
    </xf>
    <xf numFmtId="0" fontId="49" fillId="0" borderId="0" xfId="0" applyFont="1" applyAlignment="1">
      <alignment horizontal="center"/>
    </xf>
    <xf numFmtId="0" fontId="33" fillId="0" borderId="0" xfId="0" applyFont="1" applyAlignment="1">
      <alignment horizontal="center"/>
    </xf>
    <xf numFmtId="0" fontId="34" fillId="0" borderId="0" xfId="0" applyFont="1"/>
    <xf numFmtId="0" fontId="35" fillId="0" borderId="0" xfId="0" applyFont="1" applyBorder="1" applyAlignment="1"/>
    <xf numFmtId="0" fontId="35" fillId="0" borderId="1" xfId="0" applyFont="1" applyBorder="1" applyAlignment="1">
      <alignment vertical="top" wrapText="1"/>
    </xf>
    <xf numFmtId="0" fontId="35" fillId="2" borderId="1" xfId="0" applyFont="1" applyFill="1" applyBorder="1" applyAlignment="1">
      <alignment vertical="center" wrapText="1"/>
    </xf>
    <xf numFmtId="0" fontId="36" fillId="0" borderId="2" xfId="0" quotePrefix="1" applyFont="1" applyBorder="1" applyAlignment="1">
      <alignment horizontal="center" vertical="top" wrapText="1"/>
    </xf>
    <xf numFmtId="0" fontId="50" fillId="0" borderId="0" xfId="0" applyFont="1"/>
    <xf numFmtId="0" fontId="2" fillId="0" borderId="0" xfId="1" applyFont="1"/>
    <xf numFmtId="0" fontId="2" fillId="0" borderId="0" xfId="1" applyFont="1" applyAlignment="1">
      <alignment horizontal="center" vertical="top" wrapText="1"/>
    </xf>
    <xf numFmtId="0" fontId="2" fillId="0" borderId="0" xfId="1" applyFont="1" applyAlignment="1">
      <alignment horizontal="center"/>
    </xf>
    <xf numFmtId="0" fontId="17" fillId="0" borderId="0" xfId="1" applyFont="1" applyAlignment="1">
      <alignment horizontal="left"/>
    </xf>
    <xf numFmtId="0" fontId="6" fillId="0" borderId="0" xfId="1" applyFont="1"/>
    <xf numFmtId="0" fontId="2" fillId="0" borderId="0" xfId="1" applyFont="1" applyAlignment="1"/>
    <xf numFmtId="0" fontId="2" fillId="0" borderId="0" xfId="1" applyFont="1" applyBorder="1" applyAlignment="1"/>
    <xf numFmtId="0" fontId="2" fillId="0" borderId="0" xfId="1" applyFont="1" applyBorder="1"/>
    <xf numFmtId="0" fontId="2" fillId="0" borderId="0" xfId="1" applyFont="1" applyBorder="1" applyAlignment="1">
      <alignment horizontal="center" vertical="top" wrapText="1"/>
    </xf>
    <xf numFmtId="0" fontId="15" fillId="0" borderId="0" xfId="1" applyFont="1" applyBorder="1" applyAlignment="1">
      <alignment horizontal="left"/>
    </xf>
    <xf numFmtId="0" fontId="36" fillId="0" borderId="2" xfId="0" applyFont="1" applyBorder="1" applyAlignment="1">
      <alignment horizontal="center" vertical="top" wrapText="1"/>
    </xf>
    <xf numFmtId="0" fontId="2" fillId="0" borderId="2" xfId="1" applyFont="1" applyBorder="1" applyAlignment="1"/>
    <xf numFmtId="0" fontId="13" fillId="0" borderId="0" xfId="1" applyFont="1" applyBorder="1" applyAlignment="1"/>
    <xf numFmtId="0" fontId="2" fillId="0" borderId="0" xfId="1" applyFont="1" applyAlignment="1">
      <alignment vertical="top" wrapText="1"/>
    </xf>
    <xf numFmtId="0" fontId="17" fillId="0" borderId="0" xfId="1" applyFont="1"/>
    <xf numFmtId="0" fontId="15" fillId="0" borderId="0" xfId="1" applyFont="1" applyBorder="1" applyAlignment="1">
      <alignment wrapText="1"/>
    </xf>
    <xf numFmtId="0" fontId="2" fillId="2" borderId="2" xfId="1" quotePrefix="1" applyFont="1" applyFill="1" applyBorder="1" applyAlignment="1">
      <alignment horizontal="center" vertical="center" wrapText="1"/>
    </xf>
    <xf numFmtId="0" fontId="2" fillId="0" borderId="0" xfId="1" applyFont="1" applyBorder="1" applyAlignment="1">
      <alignment horizontal="left" vertical="center"/>
    </xf>
    <xf numFmtId="0" fontId="2" fillId="0" borderId="2" xfId="1" applyFont="1" applyBorder="1" applyAlignment="1">
      <alignment horizontal="center" vertical="center"/>
    </xf>
    <xf numFmtId="0" fontId="2" fillId="0" borderId="0" xfId="1" applyFont="1" applyAlignment="1">
      <alignment horizontal="left" vertical="center"/>
    </xf>
    <xf numFmtId="0" fontId="32" fillId="0" borderId="0" xfId="0" applyFont="1" applyAlignment="1"/>
    <xf numFmtId="0" fontId="33" fillId="0" borderId="0" xfId="0" applyFont="1" applyAlignment="1"/>
    <xf numFmtId="0" fontId="36" fillId="0" borderId="0" xfId="0" applyFont="1" applyBorder="1" applyAlignment="1"/>
    <xf numFmtId="0" fontId="35" fillId="0" borderId="2" xfId="0" applyFont="1" applyBorder="1" applyAlignment="1">
      <alignment horizontal="center" vertical="top" wrapText="1"/>
    </xf>
    <xf numFmtId="0" fontId="48" fillId="0" borderId="2" xfId="0" applyFont="1" applyBorder="1" applyAlignment="1">
      <alignment horizontal="center" vertical="top" wrapText="1"/>
    </xf>
    <xf numFmtId="0" fontId="51" fillId="0" borderId="0" xfId="0" applyFont="1" applyBorder="1" applyAlignment="1">
      <alignment vertical="top"/>
    </xf>
    <xf numFmtId="0" fontId="52" fillId="0" borderId="2" xfId="0" applyFont="1" applyBorder="1" applyAlignment="1">
      <alignment vertical="top" wrapText="1"/>
    </xf>
    <xf numFmtId="0" fontId="49" fillId="0" borderId="2" xfId="0" applyFont="1" applyBorder="1" applyAlignment="1">
      <alignment horizontal="center"/>
    </xf>
    <xf numFmtId="0" fontId="53" fillId="0" borderId="2" xfId="0" applyFont="1" applyBorder="1" applyAlignment="1">
      <alignment horizontal="center" vertical="center" wrapText="1"/>
    </xf>
    <xf numFmtId="0" fontId="0" fillId="0" borderId="0" xfId="0" applyBorder="1" applyAlignment="1">
      <alignment horizontal="center"/>
    </xf>
    <xf numFmtId="0" fontId="54" fillId="0" borderId="0" xfId="0" applyFont="1" applyAlignment="1">
      <alignment horizontal="center"/>
    </xf>
    <xf numFmtId="0" fontId="55" fillId="0" borderId="0" xfId="0" applyFont="1" applyBorder="1" applyAlignment="1">
      <alignment horizontal="center" vertical="center"/>
    </xf>
    <xf numFmtId="0" fontId="56" fillId="0" borderId="2" xfId="0" applyFont="1" applyBorder="1" applyAlignment="1">
      <alignment vertical="top" wrapText="1"/>
    </xf>
    <xf numFmtId="0" fontId="56" fillId="0" borderId="2" xfId="0" applyFont="1" applyBorder="1" applyAlignment="1">
      <alignment horizontal="center" vertical="top" wrapText="1"/>
    </xf>
    <xf numFmtId="0" fontId="48" fillId="0" borderId="0" xfId="0" applyFont="1"/>
    <xf numFmtId="0" fontId="57" fillId="0" borderId="2" xfId="0" applyFont="1" applyBorder="1" applyAlignment="1">
      <alignment vertical="center" wrapText="1"/>
    </xf>
    <xf numFmtId="0" fontId="57" fillId="0" borderId="2" xfId="0" applyFont="1" applyBorder="1" applyAlignment="1">
      <alignment horizontal="left" vertical="center" wrapText="1" indent="2"/>
    </xf>
    <xf numFmtId="0" fontId="57" fillId="0" borderId="0" xfId="0" applyFont="1" applyBorder="1" applyAlignment="1">
      <alignment horizontal="left" vertical="center" wrapText="1" indent="2"/>
    </xf>
    <xf numFmtId="0" fontId="57" fillId="0" borderId="0" xfId="0" applyFont="1" applyBorder="1" applyAlignment="1">
      <alignment vertical="center" wrapText="1"/>
    </xf>
    <xf numFmtId="0" fontId="48" fillId="0" borderId="2" xfId="0" applyFont="1" applyBorder="1" applyAlignment="1">
      <alignment vertical="top" wrapText="1"/>
    </xf>
    <xf numFmtId="0" fontId="48" fillId="0" borderId="5" xfId="0" applyFont="1" applyBorder="1" applyAlignment="1">
      <alignment horizontal="center" vertical="top" wrapText="1"/>
    </xf>
    <xf numFmtId="0" fontId="57" fillId="0" borderId="5" xfId="0" applyFont="1" applyBorder="1" applyAlignment="1">
      <alignment vertical="center" wrapText="1"/>
    </xf>
    <xf numFmtId="0" fontId="48" fillId="0" borderId="2" xfId="0" applyFont="1" applyBorder="1"/>
    <xf numFmtId="0" fontId="57" fillId="0" borderId="2" xfId="0" applyFont="1" applyBorder="1" applyAlignment="1">
      <alignment horizontal="center" vertical="center" wrapText="1"/>
    </xf>
    <xf numFmtId="0" fontId="5" fillId="0" borderId="0" xfId="1" applyFont="1" applyAlignment="1"/>
    <xf numFmtId="0" fontId="32" fillId="0" borderId="0" xfId="0" applyFont="1" applyAlignment="1">
      <alignment horizontal="right"/>
    </xf>
    <xf numFmtId="0" fontId="2" fillId="0" borderId="5" xfId="0" applyFont="1" applyBorder="1" applyAlignment="1">
      <alignment vertical="top" wrapText="1"/>
    </xf>
    <xf numFmtId="0" fontId="52" fillId="0" borderId="3" xfId="0" applyFont="1" applyBorder="1" applyAlignment="1">
      <alignment horizontal="center" vertical="top" wrapText="1"/>
    </xf>
    <xf numFmtId="0" fontId="52" fillId="0" borderId="2" xfId="0" applyFont="1" applyBorder="1" applyAlignment="1">
      <alignment horizontal="center" vertical="top" wrapText="1"/>
    </xf>
    <xf numFmtId="0" fontId="2" fillId="0" borderId="0" xfId="0" applyFont="1" applyBorder="1" applyAlignment="1">
      <alignment horizontal="left"/>
    </xf>
    <xf numFmtId="0" fontId="15" fillId="0" borderId="0" xfId="0" applyFont="1" applyBorder="1" applyAlignment="1">
      <alignment horizontal="left"/>
    </xf>
    <xf numFmtId="0" fontId="13" fillId="0" borderId="0" xfId="0" applyFont="1" applyBorder="1" applyAlignment="1">
      <alignment horizontal="center"/>
    </xf>
    <xf numFmtId="49" fontId="2" fillId="0" borderId="0" xfId="0" applyNumberFormat="1" applyFont="1" applyBorder="1" applyAlignment="1">
      <alignment horizontal="left" vertical="top"/>
    </xf>
    <xf numFmtId="0" fontId="15" fillId="0" borderId="0" xfId="0" applyFont="1" applyBorder="1" applyAlignment="1">
      <alignment horizontal="center"/>
    </xf>
    <xf numFmtId="0" fontId="7" fillId="2" borderId="0" xfId="1" applyFont="1" applyFill="1"/>
    <xf numFmtId="0" fontId="5" fillId="2" borderId="0" xfId="1" applyFont="1" applyFill="1" applyAlignment="1"/>
    <xf numFmtId="0" fontId="17" fillId="2" borderId="2" xfId="1" applyFont="1" applyFill="1" applyBorder="1" applyAlignment="1">
      <alignment horizontal="center"/>
    </xf>
    <xf numFmtId="0" fontId="7" fillId="2" borderId="0" xfId="0" applyFont="1" applyFill="1"/>
    <xf numFmtId="0" fontId="7" fillId="2" borderId="2" xfId="0" applyFont="1" applyFill="1" applyBorder="1"/>
    <xf numFmtId="0" fontId="7" fillId="2" borderId="0" xfId="0" applyFont="1" applyFill="1" applyBorder="1"/>
    <xf numFmtId="0" fontId="2" fillId="2" borderId="0" xfId="0" applyFont="1" applyFill="1" applyBorder="1" applyAlignment="1">
      <alignment horizontal="left"/>
    </xf>
    <xf numFmtId="0" fontId="2" fillId="2" borderId="0" xfId="0" applyFont="1" applyFill="1" applyBorder="1"/>
    <xf numFmtId="0" fontId="2" fillId="2" borderId="0" xfId="0" applyFont="1" applyFill="1"/>
    <xf numFmtId="0" fontId="2" fillId="0" borderId="0" xfId="3" applyFont="1" applyAlignment="1"/>
    <xf numFmtId="0" fontId="17" fillId="0" borderId="0" xfId="3" applyFont="1" applyAlignment="1">
      <alignment horizontal="right"/>
    </xf>
    <xf numFmtId="0" fontId="10" fillId="0" borderId="2" xfId="0" applyFont="1" applyBorder="1" applyAlignment="1">
      <alignment horizontal="center"/>
    </xf>
    <xf numFmtId="0" fontId="48" fillId="0" borderId="0" xfId="1" applyFont="1" applyBorder="1"/>
    <xf numFmtId="0" fontId="48" fillId="0" borderId="2" xfId="1" applyFont="1" applyBorder="1" applyAlignment="1">
      <alignment horizontal="center"/>
    </xf>
    <xf numFmtId="0" fontId="34" fillId="2" borderId="0" xfId="0" applyFont="1" applyFill="1"/>
    <xf numFmtId="0" fontId="48" fillId="2" borderId="2" xfId="0" applyFont="1" applyFill="1" applyBorder="1" applyAlignment="1">
      <alignment horizontal="center" vertical="top" wrapText="1"/>
    </xf>
    <xf numFmtId="0" fontId="35" fillId="2" borderId="2" xfId="0" applyFont="1" applyFill="1" applyBorder="1" applyAlignment="1">
      <alignment horizontal="center" vertical="top" wrapText="1"/>
    </xf>
    <xf numFmtId="0" fontId="0" fillId="2" borderId="0" xfId="0" applyFill="1"/>
    <xf numFmtId="0" fontId="49" fillId="0" borderId="1" xfId="0" applyFont="1" applyBorder="1" applyAlignment="1">
      <alignment horizontal="center"/>
    </xf>
    <xf numFmtId="0" fontId="36" fillId="0" borderId="3" xfId="0" applyFont="1" applyBorder="1" applyAlignment="1">
      <alignment horizontal="center" vertical="top" wrapText="1"/>
    </xf>
    <xf numFmtId="0" fontId="10" fillId="2" borderId="0" xfId="0" applyFont="1" applyFill="1" applyAlignment="1">
      <alignment horizontal="right"/>
    </xf>
    <xf numFmtId="0" fontId="2" fillId="2" borderId="2" xfId="1" applyFont="1" applyFill="1" applyBorder="1" applyAlignment="1">
      <alignment horizontal="center" vertical="center"/>
    </xf>
    <xf numFmtId="0" fontId="40" fillId="0" borderId="0" xfId="0" applyFont="1" applyAlignment="1"/>
    <xf numFmtId="0" fontId="15" fillId="0" borderId="0" xfId="0" applyFont="1" applyAlignment="1"/>
    <xf numFmtId="0" fontId="48" fillId="0" borderId="2" xfId="0" applyFont="1" applyBorder="1" applyAlignment="1">
      <alignment horizontal="center" vertical="top" wrapText="1"/>
    </xf>
    <xf numFmtId="0" fontId="32" fillId="0" borderId="0" xfId="0" applyFont="1" applyAlignment="1">
      <alignment horizontal="center"/>
    </xf>
    <xf numFmtId="0" fontId="35" fillId="0" borderId="1" xfId="0" applyFont="1" applyBorder="1" applyAlignment="1">
      <alignment horizontal="center" vertical="top" wrapText="1"/>
    </xf>
    <xf numFmtId="0" fontId="35" fillId="2" borderId="1" xfId="0" applyFont="1" applyFill="1" applyBorder="1" applyAlignment="1">
      <alignment horizontal="center" vertical="top" wrapText="1"/>
    </xf>
    <xf numFmtId="0" fontId="2" fillId="0" borderId="0" xfId="2" applyFont="1"/>
    <xf numFmtId="0" fontId="2" fillId="0" borderId="0" xfId="2" applyFont="1" applyAlignment="1">
      <alignment horizontal="center" vertical="top" wrapText="1"/>
    </xf>
    <xf numFmtId="0" fontId="2" fillId="0" borderId="0" xfId="2" applyFont="1" applyAlignment="1"/>
    <xf numFmtId="0" fontId="2" fillId="0" borderId="0" xfId="2" applyFont="1" applyAlignment="1">
      <alignment horizontal="center"/>
    </xf>
    <xf numFmtId="0" fontId="32" fillId="2" borderId="0" xfId="0" applyFont="1" applyFill="1" applyAlignment="1">
      <alignment horizontal="center"/>
    </xf>
    <xf numFmtId="0" fontId="14" fillId="0" borderId="0" xfId="3" applyFont="1" applyAlignment="1">
      <alignment horizontal="left"/>
    </xf>
    <xf numFmtId="0" fontId="2" fillId="0" borderId="0" xfId="3" applyFont="1" applyAlignment="1">
      <alignment horizontal="center"/>
    </xf>
    <xf numFmtId="0" fontId="2" fillId="0" borderId="0" xfId="3" applyFont="1" applyAlignment="1">
      <alignment horizontal="left"/>
    </xf>
    <xf numFmtId="0" fontId="7" fillId="0" borderId="2" xfId="3" applyFont="1" applyBorder="1"/>
    <xf numFmtId="0" fontId="7" fillId="0" borderId="0" xfId="3" applyFont="1" applyBorder="1"/>
    <xf numFmtId="0" fontId="2" fillId="0" borderId="0" xfId="3" applyFont="1" applyAlignment="1">
      <alignment horizontal="right" vertical="top" wrapText="1"/>
    </xf>
    <xf numFmtId="0" fontId="47" fillId="0" borderId="0" xfId="1" applyBorder="1" applyAlignment="1">
      <alignment horizontal="center"/>
    </xf>
    <xf numFmtId="0" fontId="17" fillId="0" borderId="3" xfId="0" applyFont="1" applyBorder="1" applyAlignment="1">
      <alignment horizontal="center" vertical="top" wrapText="1"/>
    </xf>
    <xf numFmtId="0" fontId="21" fillId="0" borderId="2" xfId="1" applyFont="1" applyBorder="1" applyAlignment="1">
      <alignment horizontal="center" vertical="center" wrapText="1"/>
    </xf>
    <xf numFmtId="0" fontId="57" fillId="0" borderId="2" xfId="0" applyFont="1" applyBorder="1" applyAlignment="1">
      <alignment vertical="center"/>
    </xf>
    <xf numFmtId="0" fontId="35" fillId="0" borderId="1" xfId="0" applyFont="1" applyBorder="1" applyAlignment="1">
      <alignment vertical="center" wrapText="1"/>
    </xf>
    <xf numFmtId="0" fontId="12" fillId="2" borderId="0" xfId="0" applyFont="1" applyFill="1"/>
    <xf numFmtId="0" fontId="10" fillId="0" borderId="2" xfId="3" applyFont="1" applyBorder="1" applyAlignment="1">
      <alignment horizontal="center" vertical="top" wrapText="1"/>
    </xf>
    <xf numFmtId="0" fontId="17" fillId="2" borderId="2" xfId="0" applyFont="1" applyFill="1" applyBorder="1" applyAlignment="1">
      <alignment horizontal="center" vertical="top" wrapText="1"/>
    </xf>
    <xf numFmtId="0" fontId="2" fillId="2" borderId="2" xfId="0" applyFont="1" applyFill="1" applyBorder="1" applyAlignment="1">
      <alignment horizontal="center"/>
    </xf>
    <xf numFmtId="0" fontId="27" fillId="0" borderId="2" xfId="1" applyFont="1" applyBorder="1" applyAlignment="1">
      <alignment horizontal="center" vertical="top" wrapText="1"/>
    </xf>
    <xf numFmtId="0" fontId="44" fillId="0" borderId="0" xfId="1" applyFont="1" applyAlignment="1">
      <alignment horizontal="center"/>
    </xf>
    <xf numFmtId="0" fontId="27" fillId="0" borderId="2" xfId="1" applyFont="1" applyBorder="1" applyAlignment="1">
      <alignment horizontal="center"/>
    </xf>
    <xf numFmtId="0" fontId="35" fillId="2" borderId="12" xfId="0" applyFont="1" applyFill="1" applyBorder="1" applyAlignment="1">
      <alignment horizontal="center" vertical="top" wrapText="1"/>
    </xf>
    <xf numFmtId="0" fontId="36" fillId="0" borderId="5" xfId="0" quotePrefix="1" applyFont="1" applyBorder="1" applyAlignment="1">
      <alignment horizontal="center" vertical="top" wrapText="1"/>
    </xf>
    <xf numFmtId="0" fontId="7" fillId="0" borderId="2" xfId="0" applyFont="1" applyBorder="1" applyAlignment="1">
      <alignment horizontal="center"/>
    </xf>
    <xf numFmtId="0" fontId="2" fillId="0" borderId="5" xfId="0" applyFont="1" applyBorder="1" applyAlignment="1">
      <alignment horizontal="center" vertical="top" wrapText="1"/>
    </xf>
    <xf numFmtId="0" fontId="5" fillId="0" borderId="0" xfId="1" applyFont="1" applyAlignment="1"/>
    <xf numFmtId="0" fontId="7" fillId="0" borderId="2"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2" fillId="0" borderId="2" xfId="1" applyFont="1" applyBorder="1" applyAlignment="1">
      <alignment horizontal="center" vertical="top" wrapText="1"/>
    </xf>
    <xf numFmtId="0" fontId="8" fillId="2" borderId="0" xfId="0" applyFont="1" applyFill="1" applyAlignment="1">
      <alignment wrapText="1"/>
    </xf>
    <xf numFmtId="0" fontId="7" fillId="0" borderId="0" xfId="3" applyAlignment="1">
      <alignment horizontal="center"/>
    </xf>
    <xf numFmtId="0" fontId="61" fillId="0" borderId="2" xfId="6" applyBorder="1"/>
    <xf numFmtId="0" fontId="61" fillId="0" borderId="2" xfId="6" applyBorder="1" applyAlignment="1">
      <alignment horizontal="left"/>
    </xf>
    <xf numFmtId="0" fontId="61" fillId="0" borderId="2" xfId="6" applyFill="1" applyBorder="1"/>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top" wrapText="1"/>
    </xf>
    <xf numFmtId="0" fontId="2" fillId="2" borderId="0" xfId="0" applyFont="1" applyFill="1" applyBorder="1" applyAlignment="1">
      <alignment horizontal="right"/>
    </xf>
    <xf numFmtId="0" fontId="2" fillId="2" borderId="5" xfId="0" applyFont="1" applyFill="1" applyBorder="1" applyAlignment="1">
      <alignment horizontal="center" vertical="top" wrapText="1"/>
    </xf>
    <xf numFmtId="0" fontId="49" fillId="0" borderId="0" xfId="3" applyFont="1" applyAlignment="1">
      <alignment horizontal="center"/>
    </xf>
    <xf numFmtId="0" fontId="34" fillId="0" borderId="0" xfId="3" applyFont="1"/>
    <xf numFmtId="0" fontId="35" fillId="0" borderId="0" xfId="3" applyFont="1"/>
    <xf numFmtId="0" fontId="7" fillId="0" borderId="0" xfId="3" applyAlignment="1">
      <alignment horizontal="right"/>
    </xf>
    <xf numFmtId="0" fontId="60" fillId="2" borderId="2"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7" fillId="0" borderId="2" xfId="3" applyBorder="1" applyAlignment="1">
      <alignment horizontal="center" vertical="center" wrapText="1"/>
    </xf>
    <xf numFmtId="0" fontId="7" fillId="2" borderId="2" xfId="3" applyFill="1" applyBorder="1" applyAlignment="1">
      <alignment horizontal="center" vertical="center" wrapText="1"/>
    </xf>
    <xf numFmtId="0" fontId="59" fillId="2" borderId="2" xfId="3" applyFont="1" applyFill="1" applyBorder="1" applyAlignment="1">
      <alignment horizontal="center" vertical="center" wrapText="1"/>
    </xf>
    <xf numFmtId="0" fontId="48" fillId="0" borderId="0" xfId="3" applyFont="1" applyAlignment="1">
      <alignment horizontal="center"/>
    </xf>
    <xf numFmtId="0" fontId="7" fillId="0" borderId="0" xfId="3" applyAlignment="1">
      <alignment vertical="center"/>
    </xf>
    <xf numFmtId="0" fontId="57" fillId="0" borderId="0" xfId="3" applyFont="1" applyAlignment="1">
      <alignment horizontal="left" vertical="center"/>
    </xf>
    <xf numFmtId="0" fontId="57" fillId="0" borderId="0" xfId="3" applyFont="1" applyAlignment="1">
      <alignment vertical="center"/>
    </xf>
    <xf numFmtId="0" fontId="2" fillId="0" borderId="0" xfId="7" applyFont="1"/>
    <xf numFmtId="0" fontId="2" fillId="0" borderId="0" xfId="7"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left"/>
    </xf>
    <xf numFmtId="0" fontId="6" fillId="0" borderId="2" xfId="0" applyFont="1" applyBorder="1" applyAlignment="1">
      <alignment horizontal="center" vertical="top" wrapText="1"/>
    </xf>
    <xf numFmtId="0" fontId="17" fillId="2" borderId="0" xfId="0" applyFont="1" applyFill="1"/>
    <xf numFmtId="0" fontId="7" fillId="3" borderId="0" xfId="0" applyFont="1" applyFill="1"/>
    <xf numFmtId="0" fontId="20" fillId="0" borderId="0" xfId="1" applyFont="1" applyBorder="1" applyAlignment="1">
      <alignment horizontal="center" vertical="top" wrapText="1"/>
    </xf>
    <xf numFmtId="0" fontId="19" fillId="0" borderId="0" xfId="1" applyFont="1" applyBorder="1" applyAlignment="1">
      <alignment horizontal="center"/>
    </xf>
    <xf numFmtId="0" fontId="19" fillId="0" borderId="0" xfId="1" applyFont="1" applyBorder="1" applyAlignment="1"/>
    <xf numFmtId="0" fontId="20" fillId="0" borderId="2" xfId="1" applyFont="1" applyBorder="1" applyAlignment="1">
      <alignment horizontal="center"/>
    </xf>
    <xf numFmtId="0" fontId="2" fillId="0" borderId="2" xfId="0" applyFont="1" applyBorder="1" applyAlignment="1">
      <alignment vertical="center"/>
    </xf>
    <xf numFmtId="0" fontId="2" fillId="2" borderId="2" xfId="0" applyFont="1" applyFill="1" applyBorder="1"/>
    <xf numFmtId="0" fontId="15" fillId="2" borderId="2" xfId="0" applyFont="1" applyFill="1" applyBorder="1" applyAlignment="1">
      <alignment horizontal="center"/>
    </xf>
    <xf numFmtId="0" fontId="15" fillId="2" borderId="2" xfId="0" applyFont="1" applyFill="1" applyBorder="1"/>
    <xf numFmtId="0" fontId="48" fillId="0" borderId="2" xfId="0" applyFont="1" applyBorder="1" applyAlignment="1">
      <alignment horizontal="center"/>
    </xf>
    <xf numFmtId="0" fontId="35" fillId="0" borderId="2" xfId="0" quotePrefix="1" applyFont="1" applyBorder="1" applyAlignment="1">
      <alignment horizontal="center" vertical="top" wrapText="1"/>
    </xf>
    <xf numFmtId="0" fontId="2" fillId="0" borderId="2" xfId="0" applyFont="1" applyBorder="1" applyAlignment="1">
      <alignment horizontal="center"/>
    </xf>
    <xf numFmtId="0" fontId="2" fillId="0" borderId="2" xfId="0" applyFont="1" applyBorder="1" applyAlignment="1">
      <alignment horizontal="center" vertical="top"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vertical="top" wrapText="1"/>
    </xf>
    <xf numFmtId="0" fontId="6" fillId="0" borderId="2" xfId="0" applyFont="1" applyBorder="1" applyAlignment="1">
      <alignment horizontal="center" vertical="top" wrapText="1"/>
    </xf>
    <xf numFmtId="0" fontId="4" fillId="0" borderId="2" xfId="3" applyFont="1" applyBorder="1" applyAlignment="1">
      <alignment horizontal="left" vertical="center" wrapText="1"/>
    </xf>
    <xf numFmtId="0" fontId="12" fillId="0" borderId="0" xfId="0" applyFont="1"/>
    <xf numFmtId="0" fontId="6" fillId="0" borderId="3" xfId="0" applyFont="1" applyBorder="1" applyAlignment="1">
      <alignment vertical="top"/>
    </xf>
    <xf numFmtId="0" fontId="6" fillId="0" borderId="2" xfId="0" applyFont="1" applyBorder="1" applyAlignment="1">
      <alignment horizontal="center" vertical="center"/>
    </xf>
    <xf numFmtId="0" fontId="6" fillId="0" borderId="1" xfId="0" applyFont="1" applyBorder="1" applyAlignment="1">
      <alignment vertical="top" wrapText="1"/>
    </xf>
    <xf numFmtId="0" fontId="66" fillId="0" borderId="2" xfId="0" applyFont="1" applyBorder="1" applyAlignment="1">
      <alignment horizontal="center"/>
    </xf>
    <xf numFmtId="0" fontId="66" fillId="0" borderId="2" xfId="3" applyFont="1" applyBorder="1" applyAlignment="1">
      <alignment horizontal="center" wrapText="1"/>
    </xf>
    <xf numFmtId="0" fontId="66" fillId="0" borderId="0" xfId="0" applyFont="1" applyAlignment="1">
      <alignment horizontal="center" vertical="top" wrapText="1"/>
    </xf>
    <xf numFmtId="0" fontId="12" fillId="0" borderId="2" xfId="0" applyFont="1" applyBorder="1" applyAlignment="1">
      <alignment horizontal="center"/>
    </xf>
    <xf numFmtId="0" fontId="6" fillId="0" borderId="2" xfId="3" applyFont="1" applyBorder="1" applyAlignment="1">
      <alignment horizontal="left" vertical="center" wrapText="1"/>
    </xf>
    <xf numFmtId="0" fontId="67" fillId="0" borderId="2" xfId="0" applyFont="1" applyBorder="1" applyAlignment="1">
      <alignment horizontal="center"/>
    </xf>
    <xf numFmtId="0" fontId="12" fillId="0" borderId="2" xfId="0" applyFont="1" applyBorder="1"/>
    <xf numFmtId="0" fontId="6" fillId="0" borderId="0" xfId="0" applyFont="1" applyAlignment="1">
      <alignment horizontal="center" vertical="top" wrapText="1"/>
    </xf>
    <xf numFmtId="0" fontId="6" fillId="0" borderId="2" xfId="0" applyFont="1" applyBorder="1" applyAlignment="1">
      <alignment horizontal="center"/>
    </xf>
    <xf numFmtId="0" fontId="6" fillId="0" borderId="2" xfId="3" applyFont="1" applyBorder="1" applyAlignment="1">
      <alignment horizontal="left" vertical="center"/>
    </xf>
    <xf numFmtId="0" fontId="67" fillId="0" borderId="2" xfId="0" applyFont="1" applyBorder="1"/>
    <xf numFmtId="0" fontId="6" fillId="0" borderId="2" xfId="0" applyFont="1" applyFill="1" applyBorder="1" applyAlignment="1">
      <alignment horizontal="center"/>
    </xf>
    <xf numFmtId="0" fontId="6" fillId="0" borderId="2" xfId="3" applyFont="1" applyFill="1" applyBorder="1" applyAlignment="1">
      <alignment horizontal="left" vertical="center" wrapText="1"/>
    </xf>
    <xf numFmtId="0" fontId="65" fillId="0" borderId="7" xfId="0" applyFont="1" applyBorder="1" applyAlignment="1">
      <alignment horizontal="center"/>
    </xf>
    <xf numFmtId="2" fontId="12" fillId="0" borderId="2" xfId="0" applyNumberFormat="1" applyFont="1" applyBorder="1" applyAlignment="1">
      <alignment horizontal="center"/>
    </xf>
    <xf numFmtId="2" fontId="12" fillId="0" borderId="2" xfId="0" applyNumberFormat="1" applyFont="1" applyBorder="1"/>
    <xf numFmtId="2" fontId="6" fillId="0" borderId="2" xfId="0" applyNumberFormat="1" applyFont="1" applyBorder="1" applyAlignment="1">
      <alignment horizontal="center"/>
    </xf>
    <xf numFmtId="2" fontId="6" fillId="0" borderId="2" xfId="0" applyNumberFormat="1" applyFont="1" applyBorder="1"/>
    <xf numFmtId="0" fontId="12" fillId="0" borderId="0" xfId="0" applyFont="1" applyBorder="1"/>
    <xf numFmtId="0" fontId="6" fillId="0" borderId="0" xfId="3" applyFont="1" applyBorder="1" applyAlignment="1">
      <alignment horizontal="left" vertical="center"/>
    </xf>
    <xf numFmtId="2" fontId="6" fillId="0" borderId="0" xfId="0" applyNumberFormat="1" applyFont="1" applyBorder="1" applyAlignment="1">
      <alignment horizontal="center"/>
    </xf>
    <xf numFmtId="0" fontId="63" fillId="0" borderId="0" xfId="5" applyFont="1"/>
    <xf numFmtId="0" fontId="4" fillId="0" borderId="2" xfId="5" applyFont="1" applyBorder="1" applyAlignment="1">
      <alignment horizontal="center" vertical="center" wrapText="1"/>
    </xf>
    <xf numFmtId="0" fontId="4" fillId="0" borderId="2" xfId="5" applyFont="1" applyBorder="1" applyAlignment="1">
      <alignment horizontal="center" vertical="center"/>
    </xf>
    <xf numFmtId="0" fontId="4" fillId="0" borderId="2" xfId="5" applyFont="1" applyBorder="1" applyAlignment="1">
      <alignment horizontal="center" vertical="top" wrapText="1"/>
    </xf>
    <xf numFmtId="0" fontId="63" fillId="0" borderId="2" xfId="5" applyFont="1" applyBorder="1" applyAlignment="1">
      <alignment horizontal="left" vertical="top" wrapText="1"/>
    </xf>
    <xf numFmtId="0" fontId="63" fillId="0" borderId="2" xfId="5" applyFont="1" applyBorder="1" applyAlignment="1">
      <alignment horizontal="center" vertical="top" wrapText="1"/>
    </xf>
    <xf numFmtId="0" fontId="63" fillId="0" borderId="0" xfId="5" applyFont="1" applyAlignment="1">
      <alignment horizontal="left"/>
    </xf>
    <xf numFmtId="0" fontId="63" fillId="0" borderId="0" xfId="3" applyFont="1"/>
    <xf numFmtId="0" fontId="6" fillId="0" borderId="2" xfId="0" applyFont="1" applyBorder="1" applyAlignment="1">
      <alignment horizontal="center"/>
    </xf>
    <xf numFmtId="0" fontId="2" fillId="0" borderId="5" xfId="0" applyFont="1" applyBorder="1"/>
    <xf numFmtId="0" fontId="7" fillId="0" borderId="2" xfId="0" quotePrefix="1" applyFont="1" applyBorder="1" applyAlignment="1">
      <alignment horizont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3" fillId="0" borderId="0" xfId="0" applyFont="1"/>
    <xf numFmtId="0" fontId="4" fillId="0" borderId="0" xfId="0" applyFont="1"/>
    <xf numFmtId="0" fontId="4" fillId="0" borderId="0" xfId="0" applyFont="1" applyAlignment="1">
      <alignment vertical="top" wrapText="1"/>
    </xf>
    <xf numFmtId="2" fontId="7" fillId="0" borderId="2" xfId="0" applyNumberFormat="1" applyFont="1" applyBorder="1"/>
    <xf numFmtId="0" fontId="56" fillId="0" borderId="2" xfId="0" applyFont="1" applyBorder="1" applyAlignment="1">
      <alignment horizontal="center"/>
    </xf>
    <xf numFmtId="0" fontId="56" fillId="0" borderId="0" xfId="0" applyFont="1" applyBorder="1" applyAlignment="1">
      <alignment horizontal="center"/>
    </xf>
    <xf numFmtId="0" fontId="70" fillId="0" borderId="0" xfId="0" applyFont="1" applyBorder="1" applyAlignment="1">
      <alignment horizontal="center" vertical="center" wrapText="1"/>
    </xf>
    <xf numFmtId="0" fontId="69" fillId="0" borderId="0" xfId="0" applyFont="1" applyBorder="1" applyAlignment="1">
      <alignment vertical="center"/>
    </xf>
    <xf numFmtId="0" fontId="36" fillId="0" borderId="1" xfId="0" quotePrefix="1" applyFont="1" applyBorder="1" applyAlignment="1">
      <alignment horizontal="center" vertical="top" wrapText="1"/>
    </xf>
    <xf numFmtId="0" fontId="36" fillId="0" borderId="12" xfId="0" quotePrefix="1" applyFont="1" applyBorder="1" applyAlignment="1">
      <alignment horizontal="center" vertical="top" wrapText="1"/>
    </xf>
    <xf numFmtId="0" fontId="12" fillId="0" borderId="2" xfId="0" quotePrefix="1" applyFont="1" applyBorder="1" applyAlignment="1">
      <alignment horizontal="right" vertical="top" wrapText="1"/>
    </xf>
    <xf numFmtId="0" fontId="66" fillId="0" borderId="2" xfId="0" quotePrefix="1" applyFont="1" applyBorder="1" applyAlignment="1">
      <alignment horizontal="right" vertical="top" wrapText="1"/>
    </xf>
    <xf numFmtId="0" fontId="66" fillId="0" borderId="5" xfId="0" quotePrefix="1" applyFont="1" applyBorder="1" applyAlignment="1">
      <alignment horizontal="right" vertical="top" wrapText="1"/>
    </xf>
    <xf numFmtId="0" fontId="71" fillId="0" borderId="2" xfId="0" applyFont="1" applyBorder="1" applyAlignment="1">
      <alignment horizontal="right"/>
    </xf>
    <xf numFmtId="0" fontId="6" fillId="0" borderId="2" xfId="0" quotePrefix="1" applyFont="1" applyBorder="1" applyAlignment="1">
      <alignment horizontal="right" vertical="top" wrapText="1"/>
    </xf>
    <xf numFmtId="0" fontId="72" fillId="0" borderId="2" xfId="0" applyFont="1" applyBorder="1" applyAlignment="1">
      <alignment horizontal="center"/>
    </xf>
    <xf numFmtId="0" fontId="12" fillId="0" borderId="2" xfId="0" quotePrefix="1" applyFont="1" applyBorder="1" applyAlignment="1">
      <alignment horizontal="center" wrapText="1"/>
    </xf>
    <xf numFmtId="0" fontId="6" fillId="0" borderId="2" xfId="0" quotePrefix="1" applyFont="1" applyBorder="1" applyAlignment="1">
      <alignment horizontal="center" wrapText="1"/>
    </xf>
    <xf numFmtId="0" fontId="2" fillId="2" borderId="2" xfId="0" applyFont="1" applyFill="1" applyBorder="1" applyAlignment="1">
      <alignment horizontal="center" vertical="top" wrapText="1"/>
    </xf>
    <xf numFmtId="0" fontId="2" fillId="2" borderId="0" xfId="0" applyFont="1" applyFill="1" applyAlignment="1">
      <alignment horizontal="right"/>
    </xf>
    <xf numFmtId="2" fontId="2" fillId="0" borderId="2" xfId="0" applyNumberFormat="1" applyFont="1" applyBorder="1"/>
    <xf numFmtId="0" fontId="6" fillId="0" borderId="5" xfId="0" applyFont="1" applyBorder="1"/>
    <xf numFmtId="0" fontId="13" fillId="2" borderId="5" xfId="0" applyFont="1" applyFill="1" applyBorder="1" applyAlignment="1"/>
    <xf numFmtId="0" fontId="13" fillId="2" borderId="2" xfId="0" applyFont="1" applyFill="1" applyBorder="1"/>
    <xf numFmtId="2" fontId="13" fillId="2" borderId="2" xfId="0" applyNumberFormat="1" applyFont="1" applyFill="1" applyBorder="1"/>
    <xf numFmtId="2" fontId="19" fillId="0" borderId="2" xfId="1" applyNumberFormat="1" applyFont="1" applyBorder="1" applyAlignment="1">
      <alignment wrapText="1"/>
    </xf>
    <xf numFmtId="2" fontId="19" fillId="0" borderId="2" xfId="1" applyNumberFormat="1" applyFont="1" applyBorder="1"/>
    <xf numFmtId="0" fontId="20" fillId="0" borderId="2" xfId="1" applyFont="1" applyBorder="1"/>
    <xf numFmtId="2" fontId="19" fillId="0" borderId="0" xfId="1" applyNumberFormat="1" applyFont="1" applyBorder="1"/>
    <xf numFmtId="2" fontId="21" fillId="0" borderId="2" xfId="1" applyNumberFormat="1" applyFont="1" applyBorder="1"/>
    <xf numFmtId="0" fontId="7" fillId="0" borderId="0" xfId="0" applyFont="1"/>
    <xf numFmtId="0" fontId="6" fillId="0" borderId="0"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horizontal="center"/>
    </xf>
    <xf numFmtId="0" fontId="6" fillId="0" borderId="8" xfId="0" applyFont="1" applyBorder="1" applyAlignment="1">
      <alignment horizontal="center" vertical="top" wrapText="1"/>
    </xf>
    <xf numFmtId="0" fontId="5" fillId="0" borderId="0" xfId="3" applyFont="1" applyAlignment="1">
      <alignment horizontal="center"/>
    </xf>
    <xf numFmtId="0" fontId="7" fillId="0" borderId="0" xfId="0" applyFont="1"/>
    <xf numFmtId="0" fontId="6" fillId="0" borderId="3" xfId="0"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2" fillId="2" borderId="1" xfId="1" quotePrefix="1" applyFont="1" applyFill="1" applyBorder="1" applyAlignment="1">
      <alignment horizontal="center" vertical="center" wrapText="1"/>
    </xf>
    <xf numFmtId="0" fontId="15" fillId="0" borderId="2" xfId="0" applyFont="1" applyBorder="1" applyAlignment="1">
      <alignment horizontal="center" vertical="top" wrapText="1"/>
    </xf>
    <xf numFmtId="1" fontId="7" fillId="0" borderId="6" xfId="0" applyNumberFormat="1" applyFont="1" applyBorder="1"/>
    <xf numFmtId="1" fontId="7" fillId="0" borderId="2" xfId="0" applyNumberFormat="1" applyFont="1" applyBorder="1"/>
    <xf numFmtId="1" fontId="2" fillId="0" borderId="6" xfId="0" applyNumberFormat="1" applyFont="1" applyBorder="1"/>
    <xf numFmtId="1" fontId="2" fillId="0" borderId="2" xfId="0" applyNumberFormat="1" applyFont="1" applyBorder="1"/>
    <xf numFmtId="0" fontId="7" fillId="2" borderId="5" xfId="0" applyFont="1" applyFill="1" applyBorder="1"/>
    <xf numFmtId="2" fontId="12" fillId="0" borderId="2" xfId="1" applyNumberFormat="1" applyFont="1" applyBorder="1" applyAlignment="1">
      <alignment horizontal="left"/>
    </xf>
    <xf numFmtId="2" fontId="12" fillId="2" borderId="2" xfId="1" applyNumberFormat="1" applyFont="1" applyFill="1" applyBorder="1" applyAlignment="1">
      <alignment horizontal="left"/>
    </xf>
    <xf numFmtId="2" fontId="12" fillId="0" borderId="2" xfId="1" applyNumberFormat="1" applyFont="1" applyFill="1" applyBorder="1" applyAlignment="1">
      <alignment horizontal="left"/>
    </xf>
    <xf numFmtId="2" fontId="6" fillId="0" borderId="2" xfId="1" applyNumberFormat="1" applyFont="1" applyFill="1" applyBorder="1" applyAlignment="1">
      <alignment horizontal="left"/>
    </xf>
    <xf numFmtId="2" fontId="6" fillId="2" borderId="2" xfId="1" applyNumberFormat="1" applyFont="1" applyFill="1" applyBorder="1" applyAlignment="1">
      <alignment horizontal="left"/>
    </xf>
    <xf numFmtId="2" fontId="6" fillId="0" borderId="2" xfId="1" applyNumberFormat="1" applyFont="1" applyBorder="1" applyAlignment="1">
      <alignment horizontal="left"/>
    </xf>
    <xf numFmtId="0" fontId="12" fillId="0" borderId="0" xfId="3" applyFont="1"/>
    <xf numFmtId="0" fontId="66" fillId="0" borderId="0" xfId="0" applyFont="1" applyBorder="1" applyAlignment="1"/>
    <xf numFmtId="0" fontId="6" fillId="0" borderId="2" xfId="3" applyFont="1" applyBorder="1" applyAlignment="1">
      <alignment horizontal="center" vertical="top" wrapText="1"/>
    </xf>
    <xf numFmtId="0" fontId="6" fillId="0" borderId="2" xfId="3" applyFont="1" applyBorder="1" applyAlignment="1">
      <alignment horizontal="center"/>
    </xf>
    <xf numFmtId="0" fontId="12" fillId="0" borderId="2" xfId="3" applyFont="1" applyBorder="1"/>
    <xf numFmtId="0" fontId="6" fillId="0" borderId="2" xfId="3" applyFont="1" applyBorder="1"/>
    <xf numFmtId="0" fontId="7" fillId="0" borderId="0" xfId="0" applyFont="1"/>
    <xf numFmtId="0" fontId="15" fillId="0" borderId="2" xfId="0" applyFont="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Fill="1" applyBorder="1" applyAlignment="1">
      <alignment horizontal="center" vertical="top" wrapText="1"/>
    </xf>
    <xf numFmtId="0" fontId="64" fillId="0" borderId="2" xfId="0" quotePrefix="1" applyFont="1" applyBorder="1" applyAlignment="1">
      <alignment horizontal="center" vertical="top" wrapText="1"/>
    </xf>
    <xf numFmtId="0" fontId="4" fillId="0" borderId="2" xfId="0" applyFont="1" applyBorder="1" applyAlignment="1">
      <alignment horizontal="center"/>
    </xf>
    <xf numFmtId="1" fontId="63" fillId="0" borderId="2" xfId="0" applyNumberFormat="1" applyFont="1" applyBorder="1" applyAlignment="1">
      <alignment horizontal="center"/>
    </xf>
    <xf numFmtId="0" fontId="6" fillId="0" borderId="2" xfId="0" applyFont="1" applyBorder="1" applyAlignment="1">
      <alignment horizontal="center" wrapText="1"/>
    </xf>
    <xf numFmtId="0" fontId="32" fillId="0" borderId="2" xfId="0" quotePrefix="1" applyFont="1" applyBorder="1" applyAlignment="1">
      <alignment horizontal="center" vertical="top" wrapText="1"/>
    </xf>
    <xf numFmtId="0" fontId="40" fillId="0" borderId="2" xfId="0" quotePrefix="1" applyFont="1" applyBorder="1" applyAlignment="1">
      <alignment horizontal="center" vertical="top" wrapText="1"/>
    </xf>
    <xf numFmtId="0" fontId="10" fillId="0" borderId="2" xfId="0" quotePrefix="1" applyFont="1" applyBorder="1" applyAlignment="1">
      <alignment horizontal="center" wrapText="1"/>
    </xf>
    <xf numFmtId="0" fontId="6" fillId="0" borderId="2" xfId="0" applyFont="1" applyBorder="1" applyAlignment="1">
      <alignment vertical="top" wrapText="1"/>
    </xf>
    <xf numFmtId="0" fontId="66" fillId="0" borderId="2" xfId="0" applyFont="1" applyBorder="1" applyAlignment="1">
      <alignment horizontal="center" vertical="top" wrapText="1"/>
    </xf>
    <xf numFmtId="0" fontId="6" fillId="0" borderId="0" xfId="0" applyFont="1" applyBorder="1" applyAlignment="1">
      <alignment horizontal="center"/>
    </xf>
    <xf numFmtId="0" fontId="12" fillId="0" borderId="0" xfId="0" applyFont="1" applyBorder="1" applyAlignment="1">
      <alignment vertical="top"/>
    </xf>
    <xf numFmtId="0" fontId="12" fillId="0" borderId="0" xfId="0" applyFont="1" applyBorder="1" applyAlignment="1">
      <alignment horizontal="left" wrapText="1"/>
    </xf>
    <xf numFmtId="0" fontId="32" fillId="0" borderId="2" xfId="0" applyFont="1" applyBorder="1" applyAlignment="1">
      <alignment horizontal="center" vertical="top" wrapText="1"/>
    </xf>
    <xf numFmtId="0" fontId="66" fillId="0" borderId="2" xfId="0" quotePrefix="1" applyFont="1" applyBorder="1" applyAlignment="1">
      <alignment horizontal="center" vertical="top" wrapText="1"/>
    </xf>
    <xf numFmtId="0" fontId="2" fillId="0" borderId="0" xfId="1" applyFont="1" applyBorder="1" applyAlignment="1">
      <alignment horizontal="left"/>
    </xf>
    <xf numFmtId="0" fontId="66" fillId="2" borderId="3" xfId="1" quotePrefix="1" applyFont="1" applyFill="1" applyBorder="1" applyAlignment="1">
      <alignment horizontal="center" vertical="center" wrapText="1"/>
    </xf>
    <xf numFmtId="0" fontId="6" fillId="0" borderId="2" xfId="1" applyFont="1" applyBorder="1" applyAlignment="1">
      <alignment horizontal="center" vertical="center"/>
    </xf>
    <xf numFmtId="0" fontId="6" fillId="0" borderId="2" xfId="1" applyFont="1" applyBorder="1" applyAlignment="1">
      <alignment horizontal="left" vertical="center"/>
    </xf>
    <xf numFmtId="0" fontId="6" fillId="0" borderId="2" xfId="1" applyFont="1" applyBorder="1" applyAlignment="1">
      <alignment horizontal="right" vertical="center"/>
    </xf>
    <xf numFmtId="0" fontId="6" fillId="0" borderId="2" xfId="1" applyFont="1" applyBorder="1"/>
    <xf numFmtId="0" fontId="6" fillId="0" borderId="2" xfId="1" applyFont="1" applyBorder="1" applyAlignment="1">
      <alignment horizontal="left"/>
    </xf>
    <xf numFmtId="0" fontId="6" fillId="0" borderId="2" xfId="1" applyFont="1" applyBorder="1" applyAlignment="1">
      <alignment horizontal="right"/>
    </xf>
    <xf numFmtId="0" fontId="6" fillId="0" borderId="2" xfId="1" applyFont="1" applyBorder="1" applyAlignment="1"/>
    <xf numFmtId="0" fontId="12" fillId="0" borderId="2" xfId="1" applyFont="1" applyBorder="1" applyAlignment="1">
      <alignment horizontal="right"/>
    </xf>
    <xf numFmtId="0" fontId="12" fillId="0" borderId="2" xfId="1" applyFont="1" applyBorder="1"/>
    <xf numFmtId="0" fontId="6" fillId="0" borderId="5" xfId="1" applyFont="1" applyBorder="1" applyAlignment="1">
      <alignment horizontal="left"/>
    </xf>
    <xf numFmtId="0" fontId="12" fillId="0" borderId="6" xfId="1" applyFont="1" applyBorder="1"/>
    <xf numFmtId="0" fontId="6" fillId="0" borderId="9" xfId="1" applyFont="1" applyBorder="1"/>
    <xf numFmtId="0" fontId="6" fillId="0" borderId="2" xfId="1" applyFont="1" applyBorder="1" applyAlignment="1">
      <alignment vertical="top" wrapText="1"/>
    </xf>
    <xf numFmtId="0" fontId="66" fillId="0" borderId="2" xfId="0" applyFont="1" applyBorder="1" applyAlignment="1">
      <alignment horizontal="right" vertical="top" wrapText="1"/>
    </xf>
    <xf numFmtId="0" fontId="11" fillId="0" borderId="15" xfId="0" applyFont="1" applyBorder="1" applyAlignment="1">
      <alignment vertical="center"/>
    </xf>
    <xf numFmtId="0" fontId="6" fillId="0" borderId="2" xfId="0" applyFont="1" applyFill="1" applyBorder="1" applyAlignment="1">
      <alignment horizontal="center" vertical="top" wrapText="1"/>
    </xf>
    <xf numFmtId="0" fontId="40" fillId="2" borderId="2" xfId="0" quotePrefix="1" applyFont="1" applyFill="1" applyBorder="1" applyAlignment="1">
      <alignment horizontal="center" vertical="top" wrapText="1"/>
    </xf>
    <xf numFmtId="0" fontId="32" fillId="0" borderId="2" xfId="0" quotePrefix="1" applyFont="1" applyBorder="1" applyAlignment="1">
      <alignment horizontal="center" vertical="center" wrapText="1"/>
    </xf>
    <xf numFmtId="0" fontId="6" fillId="0" borderId="2" xfId="0" applyFont="1" applyBorder="1" applyAlignment="1">
      <alignment vertical="center"/>
    </xf>
    <xf numFmtId="0" fontId="15" fillId="0" borderId="2" xfId="0" applyFont="1" applyBorder="1"/>
    <xf numFmtId="0" fontId="40" fillId="0" borderId="2" xfId="0" applyFont="1" applyBorder="1" applyAlignment="1">
      <alignment horizontal="center" vertical="center" wrapText="1"/>
    </xf>
    <xf numFmtId="0" fontId="6" fillId="0" borderId="10" xfId="3" applyFont="1" applyFill="1" applyBorder="1" applyAlignment="1">
      <alignment horizontal="center" vertical="top" wrapText="1"/>
    </xf>
    <xf numFmtId="0" fontId="6" fillId="0" borderId="11" xfId="3" applyFont="1" applyFill="1" applyBorder="1" applyAlignment="1">
      <alignment horizontal="center" vertical="top" wrapText="1"/>
    </xf>
    <xf numFmtId="0" fontId="6" fillId="0" borderId="4" xfId="3" applyFont="1" applyBorder="1" applyAlignment="1">
      <alignment horizontal="center" vertical="top" wrapText="1"/>
    </xf>
    <xf numFmtId="0" fontId="66" fillId="0" borderId="2" xfId="3" applyFont="1" applyBorder="1" applyAlignment="1">
      <alignment horizontal="center" vertical="top" wrapText="1"/>
    </xf>
    <xf numFmtId="0" fontId="66" fillId="0" borderId="5" xfId="3" applyFont="1" applyBorder="1" applyAlignment="1">
      <alignment horizontal="center" vertical="top" wrapText="1"/>
    </xf>
    <xf numFmtId="0" fontId="66" fillId="0" borderId="4" xfId="3" applyFont="1" applyBorder="1" applyAlignment="1">
      <alignment horizontal="center" vertical="top" wrapText="1"/>
    </xf>
    <xf numFmtId="0" fontId="12" fillId="0" borderId="5" xfId="3" applyFont="1" applyBorder="1"/>
    <xf numFmtId="0" fontId="12" fillId="0" borderId="0" xfId="3" applyFont="1" applyFill="1" applyBorder="1" applyAlignment="1">
      <alignment horizontal="left"/>
    </xf>
    <xf numFmtId="0" fontId="12" fillId="0" borderId="0" xfId="3" applyFont="1" applyAlignment="1">
      <alignment horizontal="left"/>
    </xf>
    <xf numFmtId="0" fontId="6" fillId="0" borderId="5" xfId="3" applyFont="1" applyBorder="1"/>
    <xf numFmtId="0" fontId="6" fillId="0" borderId="4" xfId="3" applyFont="1" applyBorder="1"/>
    <xf numFmtId="0" fontId="6" fillId="0" borderId="2" xfId="0" applyFont="1" applyBorder="1" applyAlignment="1">
      <alignment horizontal="right"/>
    </xf>
    <xf numFmtId="0" fontId="12" fillId="0" borderId="2" xfId="0" quotePrefix="1" applyFont="1" applyBorder="1" applyAlignment="1">
      <alignment horizontal="right" wrapText="1"/>
    </xf>
    <xf numFmtId="2" fontId="6" fillId="0" borderId="2" xfId="0" applyNumberFormat="1" applyFont="1" applyBorder="1" applyAlignment="1"/>
    <xf numFmtId="2" fontId="12" fillId="0" borderId="2" xfId="0" quotePrefix="1" applyNumberFormat="1" applyFont="1" applyBorder="1" applyAlignment="1">
      <alignment horizontal="right" wrapText="1"/>
    </xf>
    <xf numFmtId="0" fontId="12" fillId="0" borderId="2" xfId="0" applyFont="1" applyBorder="1" applyAlignment="1">
      <alignment horizontal="right"/>
    </xf>
    <xf numFmtId="2" fontId="12" fillId="0" borderId="2" xfId="0" applyNumberFormat="1" applyFont="1" applyBorder="1" applyAlignment="1">
      <alignment horizontal="right"/>
    </xf>
    <xf numFmtId="0" fontId="12" fillId="0" borderId="2" xfId="1" applyFont="1" applyBorder="1" applyAlignment="1">
      <alignment horizontal="right" wrapText="1"/>
    </xf>
    <xf numFmtId="0" fontId="6" fillId="0" borderId="2" xfId="0" applyFont="1" applyBorder="1" applyAlignment="1">
      <alignment horizontal="left"/>
    </xf>
    <xf numFmtId="0" fontId="2" fillId="2" borderId="3" xfId="1" applyFont="1" applyFill="1" applyBorder="1" applyAlignment="1">
      <alignment horizontal="center" vertical="center" wrapText="1"/>
    </xf>
    <xf numFmtId="0" fontId="2" fillId="0" borderId="2" xfId="1" applyFont="1" applyBorder="1" applyAlignment="1">
      <alignment wrapText="1"/>
    </xf>
    <xf numFmtId="0" fontId="6" fillId="2" borderId="2" xfId="0" applyFont="1" applyFill="1" applyBorder="1" applyAlignment="1">
      <alignment horizontal="center" vertical="top" wrapText="1"/>
    </xf>
    <xf numFmtId="0" fontId="6" fillId="2" borderId="5" xfId="0" applyFont="1" applyFill="1" applyBorder="1" applyAlignment="1">
      <alignment horizontal="center" vertical="top" wrapText="1"/>
    </xf>
    <xf numFmtId="0" fontId="66" fillId="2" borderId="2" xfId="0" applyFont="1" applyFill="1" applyBorder="1" applyAlignment="1">
      <alignment horizontal="center" vertical="top" wrapText="1"/>
    </xf>
    <xf numFmtId="0" fontId="6" fillId="2" borderId="2" xfId="0" applyFont="1" applyFill="1" applyBorder="1" applyAlignment="1">
      <alignment horizontal="center"/>
    </xf>
    <xf numFmtId="0" fontId="6" fillId="2" borderId="2" xfId="0" applyFont="1" applyFill="1" applyBorder="1"/>
    <xf numFmtId="0" fontId="12" fillId="0" borderId="5" xfId="0" applyFont="1" applyBorder="1"/>
    <xf numFmtId="0" fontId="12" fillId="2" borderId="5" xfId="0" applyFont="1" applyFill="1" applyBorder="1" applyAlignment="1"/>
    <xf numFmtId="2" fontId="12" fillId="2" borderId="2" xfId="0" applyNumberFormat="1" applyFont="1" applyFill="1" applyBorder="1"/>
    <xf numFmtId="0" fontId="12" fillId="2" borderId="2" xfId="0" applyFont="1" applyFill="1" applyBorder="1"/>
    <xf numFmtId="0" fontId="6" fillId="2" borderId="5" xfId="0" applyFont="1" applyFill="1" applyBorder="1" applyAlignment="1"/>
    <xf numFmtId="2" fontId="6" fillId="2" borderId="2" xfId="0" applyNumberFormat="1" applyFont="1" applyFill="1" applyBorder="1"/>
    <xf numFmtId="0" fontId="6" fillId="2" borderId="0" xfId="0" applyFont="1" applyFill="1" applyBorder="1" applyAlignment="1">
      <alignment horizontal="right"/>
    </xf>
    <xf numFmtId="0" fontId="12" fillId="2" borderId="0" xfId="0" applyFont="1" applyFill="1" applyBorder="1"/>
    <xf numFmtId="0" fontId="6" fillId="2" borderId="0" xfId="0" applyFont="1" applyFill="1" applyBorder="1" applyAlignment="1">
      <alignment horizontal="left"/>
    </xf>
    <xf numFmtId="0" fontId="6" fillId="2" borderId="0" xfId="0" applyFont="1" applyFill="1" applyBorder="1"/>
    <xf numFmtId="0" fontId="6" fillId="2" borderId="0" xfId="0" applyFont="1" applyFill="1"/>
    <xf numFmtId="0" fontId="22" fillId="0" borderId="2" xfId="1" applyFont="1" applyBorder="1" applyAlignment="1">
      <alignment vertical="top" wrapText="1"/>
    </xf>
    <xf numFmtId="0" fontId="12" fillId="0" borderId="2" xfId="3" applyFont="1" applyBorder="1" applyAlignment="1">
      <alignment horizontal="center"/>
    </xf>
    <xf numFmtId="0" fontId="64" fillId="0" borderId="0" xfId="0" quotePrefix="1" applyFont="1" applyBorder="1" applyAlignment="1">
      <alignment horizontal="center" vertical="center" wrapText="1"/>
    </xf>
    <xf numFmtId="2" fontId="6" fillId="0" borderId="0" xfId="0" applyNumberFormat="1" applyFont="1" applyBorder="1" applyAlignment="1"/>
    <xf numFmtId="0" fontId="6" fillId="0" borderId="0" xfId="0" applyFont="1" applyBorder="1" applyAlignment="1">
      <alignment horizontal="right"/>
    </xf>
    <xf numFmtId="2" fontId="6" fillId="0" borderId="0" xfId="0" applyNumberFormat="1" applyFont="1" applyBorder="1"/>
    <xf numFmtId="0" fontId="15" fillId="2" borderId="5" xfId="0" applyFont="1" applyFill="1" applyBorder="1" applyAlignment="1"/>
    <xf numFmtId="2" fontId="15" fillId="2" borderId="2" xfId="0" applyNumberFormat="1" applyFont="1" applyFill="1" applyBorder="1"/>
    <xf numFmtId="0" fontId="66" fillId="0" borderId="2" xfId="4" applyFont="1" applyBorder="1" applyAlignment="1">
      <alignment horizontal="center" vertical="top" wrapText="1"/>
    </xf>
    <xf numFmtId="0" fontId="66" fillId="0" borderId="5" xfId="4" applyFont="1" applyBorder="1" applyAlignment="1">
      <alignment horizontal="center" vertical="top" wrapText="1"/>
    </xf>
    <xf numFmtId="0" fontId="66" fillId="0" borderId="9" xfId="4" applyFont="1" applyBorder="1" applyAlignment="1">
      <alignment horizontal="center" vertical="top" wrapText="1"/>
    </xf>
    <xf numFmtId="0" fontId="66" fillId="0" borderId="6" xfId="4" applyFont="1" applyBorder="1" applyAlignment="1">
      <alignment horizontal="center" vertical="top" wrapText="1"/>
    </xf>
    <xf numFmtId="0" fontId="66" fillId="0" borderId="2" xfId="4" applyFont="1" applyBorder="1" applyAlignment="1">
      <alignment horizontal="center"/>
    </xf>
    <xf numFmtId="0" fontId="6" fillId="0" borderId="2" xfId="4" applyFont="1" applyBorder="1"/>
    <xf numFmtId="0" fontId="6" fillId="0" borderId="2" xfId="4" applyFont="1" applyBorder="1" applyAlignment="1">
      <alignment horizontal="center"/>
    </xf>
    <xf numFmtId="0" fontId="6" fillId="0" borderId="2" xfId="4" applyFont="1" applyBorder="1" applyAlignment="1">
      <alignment horizontal="left"/>
    </xf>
    <xf numFmtId="2" fontId="12" fillId="0" borderId="2" xfId="4" applyNumberFormat="1" applyFont="1" applyBorder="1"/>
    <xf numFmtId="0" fontId="12" fillId="0" borderId="2" xfId="4" applyFont="1" applyBorder="1"/>
    <xf numFmtId="0" fontId="6" fillId="0" borderId="2" xfId="4" applyFont="1" applyBorder="1" applyAlignment="1">
      <alignment horizontal="left" wrapText="1"/>
    </xf>
    <xf numFmtId="2" fontId="6" fillId="0" borderId="2" xfId="4" applyNumberFormat="1" applyFont="1" applyBorder="1"/>
    <xf numFmtId="0" fontId="34" fillId="0" borderId="2" xfId="0" quotePrefix="1" applyFont="1" applyBorder="1" applyAlignment="1">
      <alignment horizontal="center" wrapText="1"/>
    </xf>
    <xf numFmtId="0" fontId="45" fillId="0" borderId="2" xfId="0" quotePrefix="1" applyFont="1" applyBorder="1" applyAlignment="1">
      <alignment horizontal="center" wrapText="1"/>
    </xf>
    <xf numFmtId="0" fontId="6" fillId="0" borderId="2" xfId="0" applyFont="1" applyBorder="1" applyAlignment="1">
      <alignment vertical="center" wrapText="1"/>
    </xf>
    <xf numFmtId="0" fontId="66" fillId="0" borderId="2" xfId="0" applyFont="1" applyBorder="1" applyAlignment="1">
      <alignment vertical="top" wrapText="1"/>
    </xf>
    <xf numFmtId="0" fontId="12" fillId="0" borderId="2" xfId="0" quotePrefix="1" applyFont="1" applyBorder="1" applyAlignment="1">
      <alignment horizontal="center" vertical="center" wrapText="1"/>
    </xf>
    <xf numFmtId="0" fontId="12" fillId="0" borderId="2" xfId="0" quotePrefix="1" applyFont="1" applyBorder="1" applyAlignment="1">
      <alignment horizontal="center" vertical="top" wrapText="1"/>
    </xf>
    <xf numFmtId="0" fontId="49" fillId="2" borderId="6" xfId="0" applyFont="1" applyFill="1" applyBorder="1" applyAlignment="1">
      <alignment horizontal="center" wrapText="1"/>
    </xf>
    <xf numFmtId="0" fontId="6" fillId="0" borderId="2" xfId="0" quotePrefix="1" applyFont="1" applyBorder="1" applyAlignment="1">
      <alignment horizontal="right" wrapText="1"/>
    </xf>
    <xf numFmtId="0" fontId="6" fillId="2" borderId="2" xfId="0" quotePrefix="1" applyFont="1" applyFill="1" applyBorder="1" applyAlignment="1">
      <alignment horizontal="right" wrapText="1"/>
    </xf>
    <xf numFmtId="1" fontId="7" fillId="2" borderId="6" xfId="0" applyNumberFormat="1" applyFont="1" applyFill="1" applyBorder="1"/>
    <xf numFmtId="1" fontId="7" fillId="2" borderId="2" xfId="0" applyNumberFormat="1" applyFont="1" applyFill="1" applyBorder="1"/>
    <xf numFmtId="0" fontId="7" fillId="2" borderId="2" xfId="0" quotePrefix="1" applyFont="1" applyFill="1" applyBorder="1" applyAlignment="1">
      <alignment horizontal="center" wrapText="1"/>
    </xf>
    <xf numFmtId="0" fontId="7" fillId="2" borderId="6" xfId="0" applyFont="1" applyFill="1" applyBorder="1"/>
    <xf numFmtId="0" fontId="7" fillId="0" borderId="2" xfId="0" applyFont="1" applyBorder="1" applyAlignment="1">
      <alignment horizontal="right" wrapText="1"/>
    </xf>
    <xf numFmtId="0" fontId="12" fillId="0" borderId="2" xfId="3" applyFont="1" applyBorder="1" applyAlignment="1">
      <alignment horizontal="right" wrapText="1"/>
    </xf>
    <xf numFmtId="0" fontId="19" fillId="0" borderId="2" xfId="1" applyFont="1" applyBorder="1" applyAlignment="1">
      <alignment horizontal="center" vertical="center" wrapText="1"/>
    </xf>
    <xf numFmtId="0" fontId="13" fillId="2" borderId="2" xfId="0" applyFont="1" applyFill="1" applyBorder="1" applyAlignment="1">
      <alignment horizontal="right" wrapText="1"/>
    </xf>
    <xf numFmtId="0" fontId="2" fillId="0" borderId="7" xfId="0" applyFont="1" applyBorder="1" applyAlignment="1"/>
    <xf numFmtId="0" fontId="12" fillId="0" borderId="2" xfId="1" applyFont="1" applyBorder="1" applyAlignment="1">
      <alignment horizontal="right" vertical="center"/>
    </xf>
    <xf numFmtId="0" fontId="12" fillId="0" borderId="2" xfId="1" applyFont="1" applyBorder="1" applyAlignment="1">
      <alignment vertical="top" wrapText="1"/>
    </xf>
    <xf numFmtId="0" fontId="2" fillId="0" borderId="8" xfId="0" applyFont="1" applyBorder="1"/>
    <xf numFmtId="0" fontId="2" fillId="0" borderId="6" xfId="0" applyFont="1" applyBorder="1"/>
    <xf numFmtId="0" fontId="2" fillId="0" borderId="2" xfId="0" quotePrefix="1" applyFont="1" applyBorder="1" applyAlignment="1">
      <alignment horizontal="center" wrapText="1"/>
    </xf>
    <xf numFmtId="0" fontId="15" fillId="0" borderId="2" xfId="0" applyFont="1" applyBorder="1" applyAlignment="1">
      <alignment horizontal="center"/>
    </xf>
    <xf numFmtId="0" fontId="13" fillId="0" borderId="5" xfId="0" applyFont="1" applyBorder="1"/>
    <xf numFmtId="0" fontId="15" fillId="0" borderId="4" xfId="0" applyFont="1" applyBorder="1"/>
    <xf numFmtId="0" fontId="15" fillId="0" borderId="5" xfId="0" applyFont="1" applyBorder="1"/>
    <xf numFmtId="0" fontId="7" fillId="0" borderId="0" xfId="3" applyFont="1"/>
    <xf numFmtId="0" fontId="61" fillId="0" borderId="2" xfId="6" applyBorder="1" applyAlignment="1">
      <alignment vertical="center" wrapText="1"/>
    </xf>
    <xf numFmtId="0" fontId="48" fillId="0" borderId="2" xfId="0" applyFont="1" applyBorder="1" applyAlignment="1">
      <alignment vertical="center"/>
    </xf>
    <xf numFmtId="0" fontId="48" fillId="0" borderId="2" xfId="0" applyFont="1" applyBorder="1" applyAlignment="1">
      <alignment horizontal="center" vertical="center" wrapText="1"/>
    </xf>
    <xf numFmtId="0" fontId="13" fillId="0" borderId="2" xfId="0" applyFont="1" applyBorder="1" applyAlignment="1">
      <alignment horizontal="center" vertical="center"/>
    </xf>
    <xf numFmtId="0" fontId="7" fillId="0" borderId="2" xfId="0" applyFont="1" applyBorder="1" applyAlignment="1">
      <alignment horizontal="center"/>
    </xf>
    <xf numFmtId="0" fontId="2" fillId="0" borderId="2"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vertical="top" wrapText="1"/>
    </xf>
    <xf numFmtId="0" fontId="2" fillId="0" borderId="1" xfId="0" applyFont="1" applyBorder="1" applyAlignment="1">
      <alignment horizontal="center" vertical="top" wrapText="1"/>
    </xf>
    <xf numFmtId="0" fontId="7" fillId="0" borderId="0" xfId="0" applyFont="1"/>
    <xf numFmtId="0" fontId="2" fillId="0" borderId="2" xfId="1" applyFont="1" applyBorder="1" applyAlignment="1">
      <alignment horizontal="center" vertical="top" wrapText="1"/>
    </xf>
    <xf numFmtId="0" fontId="6" fillId="0" borderId="2" xfId="0" applyFont="1" applyBorder="1" applyAlignment="1">
      <alignment horizontal="center" vertical="top" wrapText="1"/>
    </xf>
    <xf numFmtId="0" fontId="7" fillId="0" borderId="2" xfId="0" applyFont="1" applyBorder="1" applyAlignment="1">
      <alignment horizontal="center" vertical="top" wrapText="1"/>
    </xf>
    <xf numFmtId="0" fontId="5" fillId="0" borderId="0" xfId="1" applyFont="1" applyAlignment="1">
      <alignment horizontal="center"/>
    </xf>
    <xf numFmtId="0" fontId="5" fillId="0" borderId="0" xfId="1" applyFont="1" applyAlignment="1"/>
    <xf numFmtId="0" fontId="6" fillId="0" borderId="2" xfId="0" applyFont="1" applyBorder="1" applyAlignment="1">
      <alignment horizontal="center" vertical="center" wrapText="1"/>
    </xf>
    <xf numFmtId="0" fontId="15" fillId="0" borderId="2" xfId="3" applyFont="1" applyBorder="1" applyAlignment="1">
      <alignment horizontal="left" vertical="center"/>
    </xf>
    <xf numFmtId="2" fontId="15" fillId="0" borderId="2" xfId="0" applyNumberFormat="1" applyFont="1" applyBorder="1" applyAlignment="1">
      <alignment horizontal="center"/>
    </xf>
    <xf numFmtId="0" fontId="15" fillId="0" borderId="2" xfId="3" applyFont="1" applyBorder="1" applyAlignment="1">
      <alignment horizontal="left" vertical="center" wrapText="1"/>
    </xf>
    <xf numFmtId="0" fontId="15" fillId="0" borderId="2" xfId="3" applyFont="1" applyFill="1" applyBorder="1" applyAlignment="1">
      <alignment horizontal="left" vertical="center" wrapText="1"/>
    </xf>
    <xf numFmtId="0" fontId="13" fillId="0" borderId="2" xfId="0" applyFont="1" applyBorder="1" applyAlignment="1">
      <alignment horizontal="right"/>
    </xf>
    <xf numFmtId="2" fontId="15" fillId="0" borderId="2" xfId="0" applyNumberFormat="1" applyFont="1" applyBorder="1" applyAlignment="1">
      <alignment horizontal="right"/>
    </xf>
    <xf numFmtId="0" fontId="15" fillId="0" borderId="2" xfId="0" applyFont="1" applyBorder="1" applyAlignment="1">
      <alignment horizontal="right"/>
    </xf>
    <xf numFmtId="2" fontId="15" fillId="0" borderId="2" xfId="0" applyNumberFormat="1" applyFont="1" applyBorder="1" applyAlignment="1">
      <alignment horizontal="center" wrapText="1"/>
    </xf>
    <xf numFmtId="0" fontId="12" fillId="2" borderId="2" xfId="3" applyFont="1" applyFill="1" applyBorder="1"/>
    <xf numFmtId="0" fontId="6" fillId="2" borderId="2" xfId="3" applyFont="1" applyFill="1" applyBorder="1"/>
    <xf numFmtId="2" fontId="7" fillId="2" borderId="5" xfId="0" applyNumberFormat="1" applyFont="1" applyFill="1" applyBorder="1"/>
    <xf numFmtId="2" fontId="7" fillId="0" borderId="5" xfId="0" applyNumberFormat="1" applyFont="1" applyBorder="1"/>
    <xf numFmtId="2" fontId="2" fillId="0" borderId="5" xfId="0" applyNumberFormat="1" applyFont="1" applyBorder="1"/>
    <xf numFmtId="0" fontId="2" fillId="0" borderId="2" xfId="1" applyFont="1" applyBorder="1" applyAlignment="1">
      <alignment vertical="top" wrapText="1"/>
    </xf>
    <xf numFmtId="2" fontId="12" fillId="0" borderId="10" xfId="0" applyNumberFormat="1" applyFont="1" applyFill="1" applyBorder="1"/>
    <xf numFmtId="0" fontId="4" fillId="0" borderId="2" xfId="5" applyFont="1" applyBorder="1" applyAlignment="1">
      <alignment horizontal="center" vertical="top" wrapText="1"/>
    </xf>
    <xf numFmtId="0" fontId="40" fillId="0" borderId="0" xfId="0" applyFont="1" applyFill="1" applyBorder="1" applyAlignment="1">
      <alignment horizontal="center" vertical="top" wrapText="1"/>
    </xf>
    <xf numFmtId="0" fontId="12" fillId="4" borderId="2" xfId="3" applyFont="1" applyFill="1" applyBorder="1"/>
    <xf numFmtId="0" fontId="12" fillId="4" borderId="2" xfId="3" applyFont="1" applyFill="1" applyBorder="1" applyAlignment="1">
      <alignment horizontal="center"/>
    </xf>
    <xf numFmtId="0" fontId="12" fillId="4" borderId="2" xfId="3" applyFont="1" applyFill="1" applyBorder="1" applyAlignment="1">
      <alignment horizontal="center" wrapText="1"/>
    </xf>
    <xf numFmtId="0" fontId="6" fillId="4" borderId="2" xfId="3" applyFont="1" applyFill="1" applyBorder="1"/>
    <xf numFmtId="0" fontId="6" fillId="4" borderId="2" xfId="3" applyFont="1" applyFill="1" applyBorder="1" applyAlignment="1">
      <alignment horizontal="center"/>
    </xf>
    <xf numFmtId="0" fontId="6" fillId="4" borderId="2" xfId="0" applyFont="1" applyFill="1" applyBorder="1"/>
    <xf numFmtId="2" fontId="7" fillId="0" borderId="0" xfId="1" applyNumberFormat="1" applyFont="1"/>
    <xf numFmtId="2" fontId="12" fillId="4" borderId="2" xfId="1" applyNumberFormat="1" applyFont="1" applyFill="1" applyBorder="1" applyAlignment="1">
      <alignment horizontal="left"/>
    </xf>
    <xf numFmtId="2" fontId="6" fillId="4" borderId="2" xfId="1" applyNumberFormat="1" applyFont="1" applyFill="1" applyBorder="1" applyAlignment="1">
      <alignment horizontal="left"/>
    </xf>
    <xf numFmtId="0" fontId="4" fillId="4" borderId="2" xfId="5" applyFont="1" applyFill="1" applyBorder="1" applyAlignment="1">
      <alignment horizontal="center" vertical="top" wrapText="1"/>
    </xf>
    <xf numFmtId="0" fontId="2" fillId="4" borderId="2" xfId="0" applyFont="1" applyFill="1" applyBorder="1" applyAlignment="1">
      <alignment horizontal="center" vertical="top" wrapText="1"/>
    </xf>
    <xf numFmtId="0" fontId="6" fillId="4" borderId="2" xfId="0" quotePrefix="1" applyFont="1" applyFill="1" applyBorder="1" applyAlignment="1">
      <alignment horizontal="right" wrapText="1"/>
    </xf>
    <xf numFmtId="0" fontId="6" fillId="4" borderId="2" xfId="0" applyFont="1" applyFill="1" applyBorder="1" applyAlignment="1">
      <alignment vertical="center"/>
    </xf>
    <xf numFmtId="0" fontId="40" fillId="4" borderId="2" xfId="0" quotePrefix="1" applyFont="1" applyFill="1" applyBorder="1" applyAlignment="1">
      <alignment horizontal="center" vertical="top" wrapText="1"/>
    </xf>
    <xf numFmtId="0" fontId="12" fillId="4" borderId="2" xfId="3" applyFont="1" applyFill="1" applyBorder="1" applyAlignment="1">
      <alignment horizontal="right" wrapText="1"/>
    </xf>
    <xf numFmtId="0" fontId="6" fillId="4" borderId="2" xfId="1" applyFont="1" applyFill="1" applyBorder="1" applyAlignment="1">
      <alignment horizontal="right"/>
    </xf>
    <xf numFmtId="0" fontId="2" fillId="4" borderId="2" xfId="1" applyFont="1" applyFill="1" applyBorder="1" applyAlignment="1"/>
    <xf numFmtId="2" fontId="7" fillId="0" borderId="0" xfId="4" applyNumberFormat="1"/>
    <xf numFmtId="0" fontId="82" fillId="0" borderId="0" xfId="0" applyFont="1"/>
    <xf numFmtId="9" fontId="7" fillId="0" borderId="0" xfId="8" applyFont="1"/>
    <xf numFmtId="9" fontId="2" fillId="0" borderId="0" xfId="8" applyFont="1"/>
    <xf numFmtId="0" fontId="2" fillId="0" borderId="0" xfId="0" applyFont="1" applyFill="1" applyBorder="1"/>
    <xf numFmtId="9" fontId="0" fillId="0" borderId="0" xfId="8" applyFont="1"/>
    <xf numFmtId="2" fontId="2" fillId="0" borderId="0" xfId="0" applyNumberFormat="1" applyFont="1"/>
    <xf numFmtId="2" fontId="7" fillId="0" borderId="0" xfId="0" applyNumberFormat="1" applyFont="1" applyBorder="1" applyAlignment="1">
      <alignment horizontal="left" wrapText="1"/>
    </xf>
    <xf numFmtId="9" fontId="7" fillId="0" borderId="0" xfId="8" applyFont="1" applyBorder="1"/>
    <xf numFmtId="9" fontId="7" fillId="0" borderId="0" xfId="8" applyFont="1" applyAlignment="1">
      <alignment vertical="top" wrapText="1"/>
    </xf>
    <xf numFmtId="1" fontId="7" fillId="0" borderId="0" xfId="0" applyNumberFormat="1" applyFont="1"/>
    <xf numFmtId="1" fontId="7" fillId="0" borderId="0" xfId="0" applyNumberFormat="1" applyFont="1" applyBorder="1"/>
    <xf numFmtId="0" fontId="15" fillId="0" borderId="0" xfId="0" applyFont="1" applyAlignment="1">
      <alignment horizontal="center"/>
    </xf>
    <xf numFmtId="0" fontId="41" fillId="0" borderId="0" xfId="0" applyFont="1" applyAlignment="1">
      <alignment horizontal="center" wrapText="1"/>
    </xf>
    <xf numFmtId="0" fontId="2" fillId="0" borderId="0" xfId="0" applyFont="1" applyAlignment="1">
      <alignment horizontal="right" vertical="top" wrapText="1"/>
    </xf>
    <xf numFmtId="0" fontId="6" fillId="0" borderId="2" xfId="0" applyFont="1" applyBorder="1" applyAlignment="1">
      <alignment horizontal="center"/>
    </xf>
    <xf numFmtId="0" fontId="13" fillId="0" borderId="0" xfId="0" applyFont="1" applyBorder="1" applyAlignment="1">
      <alignment horizontal="center"/>
    </xf>
    <xf numFmtId="0" fontId="7" fillId="0" borderId="2" xfId="0" applyFont="1" applyBorder="1" applyAlignment="1">
      <alignment horizontal="center"/>
    </xf>
    <xf numFmtId="0" fontId="2" fillId="0" borderId="0" xfId="0" applyFont="1" applyBorder="1" applyAlignment="1">
      <alignment horizontal="left" vertical="top" wrapText="1"/>
    </xf>
    <xf numFmtId="0" fontId="7" fillId="0" borderId="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6" fillId="0" borderId="2" xfId="0" applyFont="1" applyBorder="1" applyAlignment="1">
      <alignment horizontal="center"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15" fillId="0" borderId="0" xfId="0" applyFont="1" applyBorder="1" applyAlignment="1">
      <alignment horizontal="left" wrapText="1"/>
    </xf>
    <xf numFmtId="0" fontId="2" fillId="0" borderId="9" xfId="0" applyFont="1" applyBorder="1" applyAlignment="1">
      <alignment horizontal="center"/>
    </xf>
    <xf numFmtId="0" fontId="2" fillId="0" borderId="0" xfId="0" applyFont="1" applyAlignment="1">
      <alignment vertical="top" wrapText="1"/>
    </xf>
    <xf numFmtId="0" fontId="6" fillId="0" borderId="5" xfId="0" applyFont="1" applyBorder="1" applyAlignment="1">
      <alignment horizontal="center"/>
    </xf>
    <xf numFmtId="0" fontId="6" fillId="0" borderId="6" xfId="0" applyFont="1" applyBorder="1" applyAlignment="1">
      <alignment horizontal="center"/>
    </xf>
    <xf numFmtId="1" fontId="63" fillId="0" borderId="2" xfId="0" applyNumberFormat="1" applyFont="1" applyBorder="1" applyAlignment="1">
      <alignment horizontal="center"/>
    </xf>
    <xf numFmtId="0" fontId="17" fillId="0" borderId="5" xfId="0" quotePrefix="1" applyFont="1" applyBorder="1" applyAlignment="1">
      <alignment horizontal="center" vertical="top" wrapText="1"/>
    </xf>
    <xf numFmtId="0" fontId="17" fillId="0" borderId="6" xfId="0" quotePrefix="1" applyFont="1" applyBorder="1" applyAlignment="1">
      <alignment horizontal="center" vertical="top" wrapText="1"/>
    </xf>
    <xf numFmtId="1" fontId="4" fillId="0" borderId="2" xfId="0" applyNumberFormat="1" applyFont="1" applyBorder="1" applyAlignment="1">
      <alignment horizontal="center"/>
    </xf>
    <xf numFmtId="0" fontId="2" fillId="0" borderId="2" xfId="0" applyFont="1" applyBorder="1" applyAlignment="1">
      <alignment horizontal="center" vertical="center"/>
    </xf>
    <xf numFmtId="0" fontId="63" fillId="0" borderId="2" xfId="0" applyFont="1" applyBorder="1" applyAlignment="1">
      <alignment horizontal="center"/>
    </xf>
    <xf numFmtId="0" fontId="2" fillId="0" borderId="5" xfId="0" applyFont="1" applyBorder="1" applyAlignment="1">
      <alignment horizontal="left"/>
    </xf>
    <xf numFmtId="0" fontId="2" fillId="0" borderId="9" xfId="0" applyFont="1" applyBorder="1" applyAlignment="1">
      <alignment horizontal="left"/>
    </xf>
    <xf numFmtId="0" fontId="2" fillId="0" borderId="6" xfId="0" applyFont="1" applyBorder="1" applyAlignment="1">
      <alignment horizontal="left"/>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2" xfId="0" applyFont="1" applyBorder="1" applyAlignment="1">
      <alignment horizontal="left"/>
    </xf>
    <xf numFmtId="0" fontId="17" fillId="0" borderId="2" xfId="0" quotePrefix="1" applyFont="1" applyBorder="1" applyAlignment="1">
      <alignment horizontal="center" vertical="top" wrapText="1"/>
    </xf>
    <xf numFmtId="0" fontId="14"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4" fillId="0" borderId="2" xfId="0" applyFont="1" applyBorder="1" applyAlignment="1">
      <alignment horizontal="center" vertical="top" wrapText="1"/>
    </xf>
    <xf numFmtId="0" fontId="2" fillId="0" borderId="0" xfId="0" applyFont="1" applyAlignment="1">
      <alignment horizontal="center"/>
    </xf>
    <xf numFmtId="0" fontId="4" fillId="0" borderId="2" xfId="0" applyFont="1" applyBorder="1" applyAlignment="1">
      <alignment horizontal="center" vertical="top"/>
    </xf>
    <xf numFmtId="0" fontId="64" fillId="0" borderId="2" xfId="0" quotePrefix="1" applyFont="1" applyBorder="1" applyAlignment="1">
      <alignment horizontal="center"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17" fillId="0" borderId="9" xfId="0" quotePrefix="1" applyFont="1" applyBorder="1" applyAlignment="1">
      <alignment horizontal="center" vertical="top" wrapText="1"/>
    </xf>
    <xf numFmtId="0" fontId="2" fillId="0" borderId="0" xfId="0" applyFont="1" applyBorder="1" applyAlignment="1">
      <alignment horizontal="left"/>
    </xf>
    <xf numFmtId="0" fontId="6" fillId="0" borderId="5" xfId="0" applyFont="1" applyBorder="1" applyAlignment="1">
      <alignment horizontal="center" wrapText="1"/>
    </xf>
    <xf numFmtId="0" fontId="6" fillId="0" borderId="6" xfId="0" applyFont="1" applyBorder="1" applyAlignment="1">
      <alignment horizontal="center" wrapText="1"/>
    </xf>
    <xf numFmtId="0" fontId="2" fillId="0" borderId="0" xfId="0" applyFont="1" applyAlignment="1">
      <alignment horizontal="left" vertical="top"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vertical="top" wrapText="1"/>
    </xf>
    <xf numFmtId="0" fontId="6" fillId="0" borderId="0" xfId="0" applyFont="1" applyAlignment="1">
      <alignment horizontal="left"/>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vertical="top"/>
    </xf>
    <xf numFmtId="0" fontId="6" fillId="0" borderId="3" xfId="0" applyFont="1" applyBorder="1" applyAlignment="1">
      <alignment vertical="top"/>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8" xfId="0" applyFont="1" applyBorder="1" applyAlignment="1">
      <alignment horizontal="center" vertical="top"/>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9" xfId="0" applyFont="1" applyBorder="1" applyAlignment="1">
      <alignment horizontal="center"/>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6" fillId="0" borderId="5" xfId="3" applyFont="1" applyBorder="1" applyAlignment="1">
      <alignment horizontal="center" vertical="center" wrapText="1"/>
    </xf>
    <xf numFmtId="0" fontId="6" fillId="0" borderId="9" xfId="3" applyFont="1" applyBorder="1" applyAlignment="1">
      <alignment horizontal="center" vertical="center" wrapText="1"/>
    </xf>
    <xf numFmtId="0" fontId="6" fillId="0" borderId="6" xfId="3" applyFont="1" applyBorder="1" applyAlignment="1">
      <alignment horizontal="center" vertical="center" wrapText="1"/>
    </xf>
    <xf numFmtId="0" fontId="5" fillId="0" borderId="5" xfId="3" applyFont="1" applyBorder="1" applyAlignment="1">
      <alignment horizontal="center" vertical="center" wrapText="1"/>
    </xf>
    <xf numFmtId="0" fontId="5" fillId="0" borderId="9" xfId="3" applyFont="1" applyBorder="1" applyAlignment="1">
      <alignment horizontal="center" vertical="center" wrapText="1"/>
    </xf>
    <xf numFmtId="0" fontId="5" fillId="0" borderId="6" xfId="3" applyFont="1" applyBorder="1" applyAlignment="1">
      <alignment horizontal="center" vertical="center" wrapText="1"/>
    </xf>
    <xf numFmtId="0" fontId="4" fillId="0" borderId="2" xfId="5" applyFont="1" applyBorder="1" applyAlignment="1">
      <alignment horizontal="center" vertical="top" wrapText="1"/>
    </xf>
    <xf numFmtId="0" fontId="4" fillId="0" borderId="1" xfId="5" applyFont="1" applyBorder="1" applyAlignment="1">
      <alignment horizontal="center" vertical="center" wrapText="1"/>
    </xf>
    <xf numFmtId="0" fontId="4" fillId="0" borderId="10" xfId="5" applyFont="1" applyBorder="1" applyAlignment="1">
      <alignment horizontal="center" vertical="center" wrapText="1"/>
    </xf>
    <xf numFmtId="0" fontId="4" fillId="0" borderId="3"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14" xfId="5" applyFont="1" applyBorder="1" applyAlignment="1">
      <alignment horizontal="center" vertical="center" wrapText="1"/>
    </xf>
    <xf numFmtId="0" fontId="4" fillId="0" borderId="8" xfId="5" applyFont="1" applyBorder="1" applyAlignment="1">
      <alignment horizontal="center" vertical="center" wrapText="1"/>
    </xf>
    <xf numFmtId="0" fontId="4" fillId="0" borderId="7" xfId="5" applyFont="1" applyBorder="1" applyAlignment="1">
      <alignment horizontal="center" vertical="center" wrapText="1"/>
    </xf>
    <xf numFmtId="0" fontId="4" fillId="0" borderId="15" xfId="5" applyFont="1" applyBorder="1" applyAlignment="1">
      <alignment horizontal="center" vertical="center" wrapText="1"/>
    </xf>
    <xf numFmtId="0" fontId="11" fillId="0" borderId="0" xfId="3" applyFont="1" applyAlignment="1">
      <alignment horizontal="center"/>
    </xf>
    <xf numFmtId="0" fontId="5" fillId="0" borderId="0" xfId="3" applyFont="1" applyAlignment="1">
      <alignment horizontal="center"/>
    </xf>
    <xf numFmtId="0" fontId="26" fillId="0" borderId="0" xfId="3" applyFont="1" applyAlignment="1">
      <alignment horizontal="center"/>
    </xf>
    <xf numFmtId="0" fontId="31" fillId="0" borderId="0" xfId="3" applyFont="1" applyAlignment="1">
      <alignment horizontal="center"/>
    </xf>
    <xf numFmtId="0" fontId="64" fillId="0" borderId="7" xfId="5" applyFont="1" applyBorder="1" applyAlignment="1">
      <alignment horizontal="right"/>
    </xf>
    <xf numFmtId="0" fontId="4" fillId="0" borderId="2" xfId="5" applyFont="1" applyBorder="1" applyAlignment="1">
      <alignment horizontal="center" vertical="center" wrapText="1"/>
    </xf>
    <xf numFmtId="0" fontId="4" fillId="0" borderId="12" xfId="5" applyFont="1" applyBorder="1" applyAlignment="1">
      <alignment horizontal="center" vertical="top" wrapText="1"/>
    </xf>
    <xf numFmtId="0" fontId="4" fillId="0" borderId="13" xfId="5" applyFont="1" applyBorder="1" applyAlignment="1">
      <alignment horizontal="center" vertical="top" wrapText="1"/>
    </xf>
    <xf numFmtId="0" fontId="4" fillId="0" borderId="14" xfId="5" applyFont="1" applyBorder="1" applyAlignment="1">
      <alignment horizontal="center" vertical="top" wrapText="1"/>
    </xf>
    <xf numFmtId="0" fontId="4" fillId="0" borderId="8" xfId="5" applyFont="1" applyBorder="1" applyAlignment="1">
      <alignment horizontal="center" vertical="top" wrapText="1"/>
    </xf>
    <xf numFmtId="0" fontId="4" fillId="0" borderId="7" xfId="5" applyFont="1" applyBorder="1" applyAlignment="1">
      <alignment horizontal="center" vertical="top" wrapText="1"/>
    </xf>
    <xf numFmtId="0" fontId="4" fillId="0" borderId="15" xfId="5" applyFont="1" applyBorder="1" applyAlignment="1">
      <alignment horizontal="center" vertical="top" wrapText="1"/>
    </xf>
    <xf numFmtId="0" fontId="4" fillId="0" borderId="5" xfId="5" applyFont="1" applyBorder="1" applyAlignment="1">
      <alignment horizontal="center" vertical="top" wrapText="1"/>
    </xf>
    <xf numFmtId="0" fontId="4" fillId="0" borderId="9" xfId="5" applyFont="1" applyBorder="1" applyAlignment="1">
      <alignment horizontal="center" vertical="top" wrapText="1"/>
    </xf>
    <xf numFmtId="0" fontId="4" fillId="0" borderId="6" xfId="5" applyFont="1" applyBorder="1" applyAlignment="1">
      <alignment horizontal="center" vertical="top" wrapText="1"/>
    </xf>
    <xf numFmtId="0" fontId="4" fillId="0" borderId="0" xfId="5" applyFont="1" applyAlignment="1">
      <alignment horizontal="left"/>
    </xf>
    <xf numFmtId="0" fontId="63" fillId="0" borderId="0" xfId="5" applyFont="1" applyAlignment="1">
      <alignment horizontal="left"/>
    </xf>
    <xf numFmtId="0" fontId="4" fillId="0" borderId="0" xfId="3" applyFont="1" applyAlignment="1">
      <alignment horizontal="right" vertical="top" wrapText="1"/>
    </xf>
    <xf numFmtId="0" fontId="6" fillId="2" borderId="1" xfId="3" applyFont="1" applyFill="1" applyBorder="1" applyAlignment="1">
      <alignment horizontal="center" vertical="center"/>
    </xf>
    <xf numFmtId="0" fontId="6" fillId="2" borderId="10" xfId="3" applyFont="1" applyFill="1" applyBorder="1" applyAlignment="1">
      <alignment horizontal="center" vertical="center"/>
    </xf>
    <xf numFmtId="0" fontId="6" fillId="2" borderId="3" xfId="3" applyFont="1" applyFill="1" applyBorder="1" applyAlignment="1">
      <alignment horizontal="center" vertical="center"/>
    </xf>
    <xf numFmtId="0" fontId="2" fillId="0" borderId="0" xfId="7" applyFont="1" applyAlignment="1">
      <alignment horizontal="center" vertical="top" wrapText="1"/>
    </xf>
    <xf numFmtId="0" fontId="2" fillId="0" borderId="0" xfId="7" applyFont="1" applyAlignment="1">
      <alignment horizontal="center" vertical="top"/>
    </xf>
    <xf numFmtId="0" fontId="2" fillId="0" borderId="0" xfId="7" applyFont="1" applyAlignment="1">
      <alignment horizontal="center"/>
    </xf>
    <xf numFmtId="0" fontId="57" fillId="0" borderId="0" xfId="3" applyFont="1" applyAlignment="1">
      <alignment horizontal="left" vertical="center"/>
    </xf>
    <xf numFmtId="0" fontId="62" fillId="0" borderId="0" xfId="3" applyFont="1" applyAlignment="1">
      <alignment horizontal="left" vertical="center" wrapText="1"/>
    </xf>
    <xf numFmtId="0" fontId="57" fillId="0" borderId="0" xfId="3" applyFont="1" applyAlignment="1">
      <alignment horizontal="left" vertical="center" wrapText="1"/>
    </xf>
    <xf numFmtId="0" fontId="17" fillId="0" borderId="7" xfId="3" applyFont="1" applyBorder="1" applyAlignment="1">
      <alignment horizontal="right"/>
    </xf>
    <xf numFmtId="0" fontId="2" fillId="0" borderId="2" xfId="3" applyFont="1" applyBorder="1" applyAlignment="1">
      <alignment horizontal="center" vertical="center" wrapText="1"/>
    </xf>
    <xf numFmtId="0" fontId="2" fillId="2" borderId="2" xfId="3" applyFont="1" applyFill="1" applyBorder="1" applyAlignment="1">
      <alignment horizontal="center" vertical="center" wrapText="1"/>
    </xf>
    <xf numFmtId="0" fontId="60" fillId="2" borderId="2" xfId="3" applyFont="1" applyFill="1" applyBorder="1" applyAlignment="1">
      <alignment horizontal="center" vertical="center" wrapText="1"/>
    </xf>
    <xf numFmtId="0" fontId="35" fillId="0" borderId="2" xfId="3" applyFont="1" applyBorder="1" applyAlignment="1">
      <alignment horizontal="left"/>
    </xf>
    <xf numFmtId="0" fontId="32"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14" fillId="0" borderId="0" xfId="3" applyFont="1" applyAlignment="1">
      <alignment horizontal="center"/>
    </xf>
    <xf numFmtId="0" fontId="2" fillId="0" borderId="0" xfId="1" applyFont="1" applyAlignment="1">
      <alignment horizontal="center" vertical="top" wrapText="1"/>
    </xf>
    <xf numFmtId="0" fontId="2" fillId="0" borderId="0" xfId="1"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2" fillId="0" borderId="0" xfId="0" applyFont="1" applyAlignment="1">
      <alignment horizontal="center" wrapText="1"/>
    </xf>
    <xf numFmtId="0" fontId="17" fillId="0" borderId="7" xfId="0" applyFont="1" applyBorder="1" applyAlignment="1">
      <alignment horizontal="right"/>
    </xf>
    <xf numFmtId="0" fontId="0" fillId="0" borderId="0" xfId="0" applyAlignment="1">
      <alignment horizontal="center"/>
    </xf>
    <xf numFmtId="0" fontId="6" fillId="0" borderId="0" xfId="0" applyFont="1" applyAlignment="1">
      <alignment horizontal="right" vertical="top" wrapText="1"/>
    </xf>
    <xf numFmtId="0" fontId="6" fillId="0" borderId="0" xfId="0" applyFont="1" applyAlignment="1">
      <alignment vertical="top" wrapText="1"/>
    </xf>
    <xf numFmtId="0" fontId="2" fillId="0" borderId="4" xfId="0" applyFont="1" applyBorder="1" applyAlignment="1">
      <alignment horizontal="center"/>
    </xf>
    <xf numFmtId="0" fontId="17" fillId="0" borderId="0" xfId="0" applyFont="1" applyBorder="1" applyAlignment="1">
      <alignment horizontal="right"/>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wrapText="1"/>
    </xf>
    <xf numFmtId="0" fontId="7" fillId="0" borderId="0" xfId="0" applyFont="1" applyAlignment="1">
      <alignment horizont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2" applyFont="1" applyAlignment="1">
      <alignment horizontal="center" vertical="top" wrapText="1"/>
    </xf>
    <xf numFmtId="0" fontId="46" fillId="0" borderId="0" xfId="0" applyFont="1" applyBorder="1" applyAlignment="1">
      <alignment horizontal="left"/>
    </xf>
    <xf numFmtId="0" fontId="7" fillId="0" borderId="0" xfId="0" applyFont="1"/>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8" fillId="0" borderId="11" xfId="0" applyFont="1" applyBorder="1" applyAlignment="1">
      <alignment horizontal="center" vertical="center"/>
    </xf>
    <xf numFmtId="0" fontId="68" fillId="0" borderId="0" xfId="0" applyFont="1" applyBorder="1" applyAlignment="1">
      <alignment horizontal="center" vertical="center"/>
    </xf>
    <xf numFmtId="0" fontId="68" fillId="0" borderId="17" xfId="0" applyFont="1" applyBorder="1" applyAlignment="1">
      <alignment horizontal="center" vertical="center"/>
    </xf>
    <xf numFmtId="0" fontId="68" fillId="0" borderId="8" xfId="0" applyFont="1" applyBorder="1" applyAlignment="1">
      <alignment horizontal="center" vertical="center"/>
    </xf>
    <xf numFmtId="0" fontId="68" fillId="0" borderId="7" xfId="0" applyFont="1" applyBorder="1" applyAlignment="1">
      <alignment horizontal="center" vertical="center"/>
    </xf>
    <xf numFmtId="0" fontId="68" fillId="0" borderId="15" xfId="0" applyFont="1" applyBorder="1" applyAlignment="1">
      <alignment horizontal="center" vertical="center"/>
    </xf>
    <xf numFmtId="0" fontId="69" fillId="0" borderId="12" xfId="0" applyFont="1" applyBorder="1" applyAlignment="1">
      <alignment horizontal="center" vertical="center"/>
    </xf>
    <xf numFmtId="0" fontId="69" fillId="0" borderId="13" xfId="0" applyFont="1" applyBorder="1" applyAlignment="1">
      <alignment horizontal="center" vertical="center"/>
    </xf>
    <xf numFmtId="0" fontId="69" fillId="0" borderId="14" xfId="0" applyFont="1" applyBorder="1" applyAlignment="1">
      <alignment horizontal="center" vertical="center"/>
    </xf>
    <xf numFmtId="0" fontId="69" fillId="0" borderId="11" xfId="0" applyFont="1" applyBorder="1" applyAlignment="1">
      <alignment horizontal="center" vertical="center"/>
    </xf>
    <xf numFmtId="0" fontId="69" fillId="0" borderId="0" xfId="0" applyFont="1" applyBorder="1" applyAlignment="1">
      <alignment horizontal="center" vertical="center"/>
    </xf>
    <xf numFmtId="0" fontId="69" fillId="0" borderId="17" xfId="0" applyFont="1" applyBorder="1" applyAlignment="1">
      <alignment horizontal="center" vertical="center"/>
    </xf>
    <xf numFmtId="0" fontId="69" fillId="0" borderId="8" xfId="0" applyFont="1" applyBorder="1" applyAlignment="1">
      <alignment horizontal="center" vertical="center"/>
    </xf>
    <xf numFmtId="0" fontId="69" fillId="0" borderId="7" xfId="0" applyFont="1" applyBorder="1" applyAlignment="1">
      <alignment horizontal="center" vertical="center"/>
    </xf>
    <xf numFmtId="0" fontId="69" fillId="0" borderId="15" xfId="0" applyFont="1" applyBorder="1" applyAlignment="1">
      <alignment horizontal="center" vertical="center"/>
    </xf>
    <xf numFmtId="0" fontId="14" fillId="0" borderId="0" xfId="0" applyFont="1" applyAlignment="1">
      <alignment horizontal="left"/>
    </xf>
    <xf numFmtId="0" fontId="2" fillId="0" borderId="0" xfId="0" applyFont="1" applyBorder="1" applyAlignment="1">
      <alignment horizontal="right"/>
    </xf>
    <xf numFmtId="0" fontId="4" fillId="0" borderId="0" xfId="0" applyFont="1" applyAlignment="1">
      <alignment horizontal="center"/>
    </xf>
    <xf numFmtId="0" fontId="6" fillId="0" borderId="0" xfId="1" applyFont="1" applyAlignment="1">
      <alignment horizontal="center"/>
    </xf>
    <xf numFmtId="0" fontId="11" fillId="0" borderId="0" xfId="1" applyFont="1" applyAlignment="1">
      <alignment horizontal="center"/>
    </xf>
    <xf numFmtId="0" fontId="2" fillId="0" borderId="2" xfId="1" applyFont="1" applyBorder="1" applyAlignment="1">
      <alignment horizontal="center" vertical="top" wrapText="1"/>
    </xf>
    <xf numFmtId="0" fontId="2" fillId="2" borderId="1" xfId="1" applyFont="1" applyFill="1" applyBorder="1" applyAlignment="1">
      <alignment horizontal="center" vertical="top" wrapText="1"/>
    </xf>
    <xf numFmtId="0" fontId="2" fillId="2" borderId="10" xfId="1" applyFont="1" applyFill="1" applyBorder="1" applyAlignment="1">
      <alignment horizontal="center" vertical="top" wrapText="1"/>
    </xf>
    <xf numFmtId="0" fontId="2" fillId="2" borderId="3" xfId="1" applyFont="1" applyFill="1" applyBorder="1" applyAlignment="1">
      <alignment horizontal="center" vertical="top" wrapText="1"/>
    </xf>
    <xf numFmtId="0" fontId="8" fillId="0" borderId="0" xfId="1" applyFont="1" applyBorder="1" applyAlignment="1">
      <alignment horizontal="left"/>
    </xf>
    <xf numFmtId="0" fontId="2" fillId="0" borderId="1" xfId="1" applyFont="1" applyBorder="1" applyAlignment="1">
      <alignment horizontal="center" vertical="top" wrapText="1"/>
    </xf>
    <xf numFmtId="0" fontId="2" fillId="0" borderId="10" xfId="1" applyFont="1" applyBorder="1" applyAlignment="1">
      <alignment horizontal="center" vertical="top" wrapText="1"/>
    </xf>
    <xf numFmtId="0" fontId="2" fillId="0" borderId="3" xfId="1" applyFont="1" applyBorder="1" applyAlignment="1">
      <alignment horizontal="center" vertical="top" wrapText="1"/>
    </xf>
    <xf numFmtId="0" fontId="2" fillId="0" borderId="2" xfId="1" applyFont="1" applyBorder="1" applyAlignment="1">
      <alignment horizontal="center" vertical="center"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7" fillId="0" borderId="0" xfId="0" applyFont="1" applyBorder="1" applyAlignment="1">
      <alignment horizontal="left" vertical="top" wrapText="1"/>
    </xf>
    <xf numFmtId="0" fontId="6" fillId="0" borderId="14" xfId="0" applyFont="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6" xfId="0" applyFont="1" applyFill="1" applyBorder="1" applyAlignment="1">
      <alignment horizontal="center" vertical="top" wrapText="1"/>
    </xf>
    <xf numFmtId="0" fontId="12" fillId="0" borderId="0" xfId="0" applyFont="1" applyBorder="1" applyAlignment="1">
      <alignment horizontal="left" vertical="top" wrapText="1"/>
    </xf>
    <xf numFmtId="0" fontId="6" fillId="0" borderId="2" xfId="0" applyFont="1" applyBorder="1" applyAlignment="1">
      <alignment horizontal="center" vertical="top" wrapText="1"/>
    </xf>
    <xf numFmtId="0" fontId="3" fillId="0" borderId="0" xfId="0" applyFont="1" applyAlignment="1">
      <alignment horizontal="right"/>
    </xf>
    <xf numFmtId="0" fontId="6" fillId="0" borderId="5" xfId="0" applyFont="1" applyBorder="1" applyAlignment="1">
      <alignment horizontal="center" vertical="top" wrapText="1"/>
    </xf>
    <xf numFmtId="0" fontId="6" fillId="0" borderId="9" xfId="0" applyFont="1" applyBorder="1" applyAlignment="1">
      <alignment horizontal="center" vertical="top" wrapText="1"/>
    </xf>
    <xf numFmtId="0" fontId="6" fillId="0" borderId="6" xfId="0" applyFont="1" applyBorder="1" applyAlignment="1">
      <alignment horizontal="center" vertical="top" wrapText="1"/>
    </xf>
    <xf numFmtId="0" fontId="66" fillId="0" borderId="7" xfId="0" applyFont="1" applyBorder="1" applyAlignment="1">
      <alignment horizontal="right"/>
    </xf>
    <xf numFmtId="0" fontId="6" fillId="0" borderId="5" xfId="0" applyFont="1" applyBorder="1" applyAlignment="1">
      <alignment horizontal="center" vertical="top"/>
    </xf>
    <xf numFmtId="0" fontId="6" fillId="0" borderId="9" xfId="0" applyFont="1" applyBorder="1" applyAlignment="1">
      <alignment horizontal="center" vertical="top"/>
    </xf>
    <xf numFmtId="0" fontId="6" fillId="0" borderId="6" xfId="0" applyFont="1" applyBorder="1" applyAlignment="1">
      <alignment horizontal="center" vertical="top"/>
    </xf>
    <xf numFmtId="0" fontId="6" fillId="0" borderId="0" xfId="0" applyFont="1" applyAlignment="1">
      <alignment horizontal="right"/>
    </xf>
    <xf numFmtId="0" fontId="6" fillId="0" borderId="1" xfId="0" applyFont="1" applyBorder="1" applyAlignment="1">
      <alignment horizontal="center" vertical="top"/>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4" fillId="0" borderId="0" xfId="0" applyFont="1" applyAlignment="1">
      <alignment horizontal="right" vertical="top"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4" fillId="0" borderId="0" xfId="0" applyFont="1" applyAlignment="1">
      <alignment horizontal="center" vertical="top" wrapText="1"/>
    </xf>
    <xf numFmtId="0" fontId="2" fillId="0" borderId="0" xfId="0" applyFont="1" applyAlignment="1">
      <alignment horizontal="right"/>
    </xf>
    <xf numFmtId="0" fontId="11" fillId="0" borderId="0" xfId="0" applyFont="1" applyAlignment="1">
      <alignment horizontal="center" wrapText="1"/>
    </xf>
    <xf numFmtId="0" fontId="8" fillId="0" borderId="0" xfId="0" applyFont="1" applyAlignment="1">
      <alignment horizontal="center"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7" fillId="0" borderId="10" xfId="0" applyFont="1" applyBorder="1" applyAlignment="1">
      <alignment horizontal="center" vertical="top" wrapText="1"/>
    </xf>
    <xf numFmtId="0" fontId="7" fillId="0" borderId="3" xfId="0" applyFont="1" applyBorder="1" applyAlignment="1">
      <alignment horizontal="center" vertical="top"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52" fillId="0" borderId="2" xfId="0" applyFont="1" applyBorder="1" applyAlignment="1">
      <alignment horizontal="center" vertical="top" wrapText="1"/>
    </xf>
    <xf numFmtId="0" fontId="70" fillId="0" borderId="12"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15" xfId="0" applyFont="1" applyBorder="1" applyAlignment="1">
      <alignment horizontal="center" vertical="center" wrapText="1"/>
    </xf>
    <xf numFmtId="0" fontId="40" fillId="0" borderId="0" xfId="0" applyFont="1" applyAlignment="1">
      <alignment horizontal="center"/>
    </xf>
    <xf numFmtId="0" fontId="55" fillId="0" borderId="0" xfId="0" applyFont="1" applyBorder="1" applyAlignment="1">
      <alignment horizontal="center" vertical="top"/>
    </xf>
    <xf numFmtId="0" fontId="52" fillId="0" borderId="1" xfId="0" applyFont="1" applyBorder="1" applyAlignment="1">
      <alignment horizontal="center" vertical="top" wrapText="1"/>
    </xf>
    <xf numFmtId="0" fontId="52" fillId="0" borderId="10" xfId="0" applyFont="1" applyBorder="1" applyAlignment="1">
      <alignment horizontal="center" vertical="top" wrapText="1"/>
    </xf>
    <xf numFmtId="0" fontId="52" fillId="0" borderId="3" xfId="0" applyFont="1" applyBorder="1" applyAlignment="1">
      <alignment horizontal="center" vertical="top" wrapText="1"/>
    </xf>
    <xf numFmtId="0" fontId="73" fillId="0" borderId="7" xfId="0" applyFont="1" applyBorder="1" applyAlignment="1">
      <alignment horizontal="right"/>
    </xf>
    <xf numFmtId="0" fontId="6" fillId="0" borderId="7" xfId="0" applyFont="1" applyBorder="1" applyAlignment="1">
      <alignment horizontal="right"/>
    </xf>
    <xf numFmtId="0" fontId="6" fillId="0" borderId="12" xfId="0" applyFont="1" applyBorder="1" applyAlignment="1">
      <alignment horizontal="center" vertical="center" wrapText="1"/>
    </xf>
    <xf numFmtId="0" fontId="6" fillId="0" borderId="13" xfId="0" quotePrefix="1" applyFont="1" applyBorder="1" applyAlignment="1">
      <alignment horizontal="center" vertical="center" wrapText="1"/>
    </xf>
    <xf numFmtId="0" fontId="6" fillId="0" borderId="14" xfId="0" quotePrefix="1" applyFont="1" applyBorder="1" applyAlignment="1">
      <alignment horizontal="center" vertical="center" wrapText="1"/>
    </xf>
    <xf numFmtId="0" fontId="6" fillId="0" borderId="11"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17" xfId="0" quotePrefix="1" applyFont="1" applyBorder="1" applyAlignment="1">
      <alignment horizontal="center" vertical="center" wrapText="1"/>
    </xf>
    <xf numFmtId="0" fontId="6" fillId="0" borderId="8" xfId="0" quotePrefix="1" applyFont="1" applyBorder="1" applyAlignment="1">
      <alignment horizontal="center" vertical="center" wrapText="1"/>
    </xf>
    <xf numFmtId="0" fontId="6" fillId="0" borderId="7" xfId="0" quotePrefix="1" applyFont="1" applyBorder="1" applyAlignment="1">
      <alignment horizontal="center" vertical="center" wrapText="1"/>
    </xf>
    <xf numFmtId="0" fontId="6" fillId="0" borderId="15" xfId="0" quotePrefix="1" applyFont="1" applyBorder="1" applyAlignment="1">
      <alignment horizontal="center" vertical="center" wrapText="1"/>
    </xf>
    <xf numFmtId="0" fontId="2" fillId="0" borderId="0" xfId="1" applyFont="1" applyBorder="1" applyAlignment="1">
      <alignment horizontal="center" vertical="top" wrapText="1"/>
    </xf>
    <xf numFmtId="0" fontId="2" fillId="2" borderId="1" xfId="1" quotePrefix="1" applyFont="1" applyFill="1" applyBorder="1" applyAlignment="1">
      <alignment horizontal="center" vertical="center" wrapText="1"/>
    </xf>
    <xf numFmtId="0" fontId="2" fillId="2" borderId="3" xfId="1" quotePrefix="1" applyFont="1" applyFill="1" applyBorder="1" applyAlignment="1">
      <alignment horizontal="center" vertical="center" wrapText="1"/>
    </xf>
    <xf numFmtId="0" fontId="2" fillId="2" borderId="5" xfId="1" quotePrefix="1" applyFont="1" applyFill="1" applyBorder="1" applyAlignment="1">
      <alignment horizontal="center" vertical="center" wrapText="1"/>
    </xf>
    <xf numFmtId="0" fontId="2" fillId="2" borderId="9" xfId="1" quotePrefix="1" applyFont="1" applyFill="1" applyBorder="1" applyAlignment="1">
      <alignment horizontal="center" vertical="center" wrapText="1"/>
    </xf>
    <xf numFmtId="0" fontId="2" fillId="2" borderId="6" xfId="1" quotePrefix="1" applyFont="1" applyFill="1" applyBorder="1" applyAlignment="1">
      <alignment horizontal="center" vertical="center" wrapText="1"/>
    </xf>
    <xf numFmtId="0" fontId="6" fillId="0" borderId="5" xfId="1" applyFont="1" applyBorder="1" applyAlignment="1">
      <alignment horizontal="left" vertical="center"/>
    </xf>
    <xf numFmtId="0" fontId="6" fillId="0" borderId="9" xfId="1" applyFont="1" applyBorder="1" applyAlignment="1">
      <alignment horizontal="left" vertical="center"/>
    </xf>
    <xf numFmtId="0" fontId="6" fillId="0" borderId="6" xfId="1" applyFont="1" applyBorder="1" applyAlignment="1">
      <alignment horizontal="left" vertical="center"/>
    </xf>
    <xf numFmtId="0" fontId="5" fillId="0" borderId="0" xfId="1" applyFont="1" applyAlignment="1">
      <alignment horizontal="center"/>
    </xf>
    <xf numFmtId="0" fontId="5" fillId="0" borderId="0" xfId="1" applyFont="1" applyAlignment="1"/>
    <xf numFmtId="0" fontId="2" fillId="0" borderId="0" xfId="2" applyFont="1" applyAlignment="1">
      <alignment horizontal="center"/>
    </xf>
    <xf numFmtId="0" fontId="2" fillId="0" borderId="0" xfId="1" applyFont="1" applyAlignment="1">
      <alignment horizontal="left" vertical="top" wrapText="1"/>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5" xfId="0" applyFont="1" applyFill="1" applyBorder="1" applyAlignment="1">
      <alignment horizontal="center" vertical="center"/>
    </xf>
    <xf numFmtId="0" fontId="16" fillId="0" borderId="0" xfId="0" applyFont="1" applyAlignment="1">
      <alignment horizontal="center" wrapText="1"/>
    </xf>
    <xf numFmtId="0" fontId="16" fillId="0" borderId="0" xfId="0" applyFont="1" applyAlignment="1">
      <alignment vertical="top"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0" xfId="0" applyFont="1" applyAlignment="1">
      <alignment horizontal="center" vertical="top" wrapText="1"/>
    </xf>
    <xf numFmtId="0" fontId="48" fillId="2" borderId="5" xfId="0" applyFont="1" applyFill="1" applyBorder="1" applyAlignment="1">
      <alignment horizontal="center" vertical="top" wrapText="1"/>
    </xf>
    <xf numFmtId="0" fontId="48" fillId="2" borderId="9" xfId="0" applyFont="1" applyFill="1" applyBorder="1" applyAlignment="1">
      <alignment horizontal="center" vertical="top" wrapText="1"/>
    </xf>
    <xf numFmtId="0" fontId="48" fillId="2" borderId="6" xfId="0" applyFont="1" applyFill="1" applyBorder="1" applyAlignment="1">
      <alignment horizontal="center" vertical="top"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6" fillId="0" borderId="0" xfId="0" applyFont="1" applyBorder="1" applyAlignment="1">
      <alignment horizontal="center"/>
    </xf>
    <xf numFmtId="0" fontId="35" fillId="0" borderId="2" xfId="0" applyFont="1" applyBorder="1" applyAlignment="1">
      <alignment horizontal="center" vertical="top" wrapText="1"/>
    </xf>
    <xf numFmtId="0" fontId="48" fillId="0" borderId="2" xfId="0" applyFont="1" applyBorder="1" applyAlignment="1">
      <alignment horizontal="center" vertical="top" wrapText="1"/>
    </xf>
    <xf numFmtId="0" fontId="17" fillId="2" borderId="7" xfId="0" applyFont="1" applyFill="1" applyBorder="1" applyAlignment="1">
      <alignment horizontal="right"/>
    </xf>
    <xf numFmtId="0" fontId="32" fillId="0" borderId="1" xfId="0" applyFont="1" applyBorder="1" applyAlignment="1">
      <alignment horizontal="center" vertical="top" wrapText="1"/>
    </xf>
    <xf numFmtId="0" fontId="32" fillId="0" borderId="3" xfId="0" applyFont="1" applyBorder="1" applyAlignment="1">
      <alignment horizontal="center" vertical="top" wrapText="1"/>
    </xf>
    <xf numFmtId="0" fontId="32" fillId="0" borderId="2" xfId="0" applyFont="1" applyBorder="1" applyAlignment="1">
      <alignment horizontal="center" vertical="top" wrapText="1"/>
    </xf>
    <xf numFmtId="0" fontId="10" fillId="0" borderId="7" xfId="0" applyFont="1" applyBorder="1" applyAlignment="1">
      <alignment horizontal="right"/>
    </xf>
    <xf numFmtId="0" fontId="6" fillId="2" borderId="2" xfId="0" applyFont="1" applyFill="1" applyBorder="1" applyAlignment="1">
      <alignment horizontal="center" vertical="top" wrapText="1"/>
    </xf>
    <xf numFmtId="0" fontId="35" fillId="0" borderId="1" xfId="0" applyFont="1" applyBorder="1" applyAlignment="1">
      <alignment horizontal="center" vertical="top" wrapText="1"/>
    </xf>
    <xf numFmtId="0" fontId="35" fillId="0" borderId="3" xfId="0" applyFont="1" applyBorder="1" applyAlignment="1">
      <alignment horizontal="center" vertical="top" wrapText="1"/>
    </xf>
    <xf numFmtId="0" fontId="45" fillId="0" borderId="7" xfId="0" applyFont="1" applyBorder="1" applyAlignment="1">
      <alignment horizontal="right"/>
    </xf>
    <xf numFmtId="0" fontId="40" fillId="0" borderId="1"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 xfId="0" applyFont="1" applyBorder="1" applyAlignment="1">
      <alignment horizontal="center" vertical="center" wrapText="1"/>
    </xf>
    <xf numFmtId="0" fontId="32" fillId="0" borderId="1" xfId="0" quotePrefix="1" applyFont="1" applyBorder="1" applyAlignment="1">
      <alignment horizontal="center" vertical="top" wrapText="1"/>
    </xf>
    <xf numFmtId="0" fontId="32" fillId="0" borderId="10" xfId="0" quotePrefix="1" applyFont="1" applyBorder="1" applyAlignment="1">
      <alignment horizontal="center" vertical="top" wrapText="1"/>
    </xf>
    <xf numFmtId="0" fontId="32" fillId="0" borderId="3" xfId="0" quotePrefix="1" applyFont="1" applyBorder="1" applyAlignment="1">
      <alignment horizontal="center" vertical="top" wrapText="1"/>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40" fillId="0" borderId="1" xfId="0" applyFont="1" applyBorder="1" applyAlignment="1">
      <alignment horizontal="center" vertical="top" wrapText="1"/>
    </xf>
    <xf numFmtId="0" fontId="40" fillId="0" borderId="10" xfId="0" applyFont="1" applyBorder="1" applyAlignment="1">
      <alignment horizontal="center" vertical="top" wrapText="1"/>
    </xf>
    <xf numFmtId="0" fontId="40" fillId="0" borderId="3" xfId="0" applyFont="1" applyBorder="1" applyAlignment="1">
      <alignment horizontal="center" vertical="top" wrapText="1"/>
    </xf>
    <xf numFmtId="0" fontId="35" fillId="0" borderId="7" xfId="0" applyFont="1" applyBorder="1" applyAlignment="1">
      <alignment horizontal="right"/>
    </xf>
    <xf numFmtId="0" fontId="11" fillId="0" borderId="12" xfId="0" applyFont="1" applyBorder="1" applyAlignment="1">
      <alignment horizontal="center" vertical="center" wrapText="1"/>
    </xf>
    <xf numFmtId="0" fontId="11" fillId="0" borderId="13" xfId="0" quotePrefix="1" applyFont="1" applyBorder="1" applyAlignment="1">
      <alignment horizontal="center" vertical="center" wrapText="1"/>
    </xf>
    <xf numFmtId="0" fontId="11" fillId="0" borderId="14" xfId="0" quotePrefix="1" applyFont="1" applyBorder="1" applyAlignment="1">
      <alignment horizontal="center" vertical="center" wrapText="1"/>
    </xf>
    <xf numFmtId="0" fontId="11" fillId="0" borderId="11" xfId="0" quotePrefix="1" applyFont="1" applyBorder="1" applyAlignment="1">
      <alignment horizontal="center" vertical="center" wrapText="1"/>
    </xf>
    <xf numFmtId="0" fontId="11" fillId="0" borderId="0" xfId="0" quotePrefix="1" applyFont="1" applyBorder="1" applyAlignment="1">
      <alignment horizontal="center" vertical="center" wrapText="1"/>
    </xf>
    <xf numFmtId="0" fontId="11" fillId="0" borderId="17" xfId="0" quotePrefix="1" applyFont="1" applyBorder="1" applyAlignment="1">
      <alignment horizontal="center" vertical="center" wrapText="1"/>
    </xf>
    <xf numFmtId="0" fontId="11" fillId="0" borderId="8" xfId="0" quotePrefix="1" applyFont="1" applyBorder="1" applyAlignment="1">
      <alignment horizontal="center" vertical="center" wrapText="1"/>
    </xf>
    <xf numFmtId="0" fontId="11" fillId="0" borderId="7" xfId="0" quotePrefix="1" applyFont="1" applyBorder="1" applyAlignment="1">
      <alignment horizontal="center" vertical="center" wrapText="1"/>
    </xf>
    <xf numFmtId="0" fontId="11" fillId="0" borderId="15" xfId="0" quotePrefix="1" applyFont="1" applyBorder="1" applyAlignment="1">
      <alignment horizontal="center" vertical="center" wrapText="1"/>
    </xf>
    <xf numFmtId="0" fontId="68" fillId="0" borderId="12" xfId="0" applyFont="1" applyBorder="1" applyAlignment="1">
      <alignment horizontal="center" vertical="center" wrapText="1"/>
    </xf>
    <xf numFmtId="0" fontId="68" fillId="0" borderId="13"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15" xfId="0" applyFont="1" applyBorder="1" applyAlignment="1">
      <alignment horizontal="center" vertical="center" wrapText="1"/>
    </xf>
    <xf numFmtId="0" fontId="6" fillId="0" borderId="0" xfId="3" applyFont="1" applyAlignment="1">
      <alignment horizontal="right" vertical="top" wrapText="1"/>
    </xf>
    <xf numFmtId="0" fontId="6" fillId="0" borderId="2" xfId="3" applyFont="1" applyBorder="1" applyAlignment="1">
      <alignment horizontal="center" vertical="top" wrapText="1"/>
    </xf>
    <xf numFmtId="0" fontId="12" fillId="0" borderId="2" xfId="0" applyFont="1" applyBorder="1" applyAlignment="1">
      <alignment horizontal="center" vertical="top" wrapText="1"/>
    </xf>
    <xf numFmtId="0" fontId="6" fillId="0" borderId="0" xfId="3" applyFont="1" applyAlignment="1">
      <alignment horizontal="center"/>
    </xf>
    <xf numFmtId="0" fontId="0" fillId="0" borderId="0" xfId="0" applyAlignment="1">
      <alignment horizontal="left"/>
    </xf>
    <xf numFmtId="0" fontId="6" fillId="0" borderId="0" xfId="3" applyFont="1" applyAlignment="1">
      <alignment horizontal="center" vertical="top" wrapText="1"/>
    </xf>
    <xf numFmtId="0" fontId="6" fillId="0" borderId="2" xfId="0" applyFont="1" applyBorder="1" applyAlignment="1">
      <alignment horizontal="center" vertical="center" wrapText="1"/>
    </xf>
    <xf numFmtId="0" fontId="6" fillId="0" borderId="2" xfId="3" applyFont="1" applyBorder="1" applyAlignment="1">
      <alignment horizontal="center" vertical="center" wrapText="1"/>
    </xf>
    <xf numFmtId="0" fontId="66" fillId="0" borderId="7" xfId="0" applyFont="1" applyBorder="1" applyAlignment="1">
      <alignment horizontal="center"/>
    </xf>
    <xf numFmtId="0" fontId="7" fillId="0" borderId="0" xfId="3" applyAlignment="1">
      <alignment horizontal="center"/>
    </xf>
    <xf numFmtId="0" fontId="8" fillId="0" borderId="0" xfId="3" applyFont="1" applyAlignment="1">
      <alignment horizontal="center"/>
    </xf>
    <xf numFmtId="0" fontId="2" fillId="0" borderId="5" xfId="3" applyFont="1" applyBorder="1" applyAlignment="1">
      <alignment horizontal="center" vertical="top"/>
    </xf>
    <xf numFmtId="0" fontId="2" fillId="0" borderId="9" xfId="3" applyFont="1" applyBorder="1" applyAlignment="1">
      <alignment horizontal="center" vertical="top"/>
    </xf>
    <xf numFmtId="0" fontId="2" fillId="0" borderId="2" xfId="3" applyFont="1" applyBorder="1" applyAlignment="1">
      <alignment horizontal="center" vertical="top"/>
    </xf>
    <xf numFmtId="0" fontId="2" fillId="0" borderId="2" xfId="3" applyFont="1" applyBorder="1" applyAlignment="1">
      <alignment horizontal="center" vertical="top" wrapText="1"/>
    </xf>
    <xf numFmtId="0" fontId="12" fillId="0" borderId="0" xfId="0" applyFont="1" applyAlignment="1">
      <alignment horizontal="left"/>
    </xf>
    <xf numFmtId="0" fontId="12" fillId="0" borderId="0" xfId="3" applyFont="1" applyAlignment="1">
      <alignment horizontal="left"/>
    </xf>
    <xf numFmtId="0" fontId="6" fillId="0" borderId="1" xfId="3" applyFont="1" applyBorder="1" applyAlignment="1">
      <alignment horizontal="center" vertical="top" wrapText="1"/>
    </xf>
    <xf numFmtId="0" fontId="6" fillId="0" borderId="3" xfId="3" applyFont="1" applyBorder="1" applyAlignment="1">
      <alignment horizontal="center" vertical="top" wrapText="1"/>
    </xf>
    <xf numFmtId="0" fontId="6" fillId="0" borderId="5" xfId="3" applyFont="1" applyBorder="1" applyAlignment="1">
      <alignment horizontal="center" vertical="top"/>
    </xf>
    <xf numFmtId="0" fontId="6" fillId="0" borderId="9" xfId="3" applyFont="1" applyBorder="1" applyAlignment="1">
      <alignment horizontal="center" vertical="top"/>
    </xf>
    <xf numFmtId="0" fontId="6" fillId="0" borderId="16" xfId="3" applyFont="1" applyBorder="1" applyAlignment="1">
      <alignment horizontal="center" vertical="top"/>
    </xf>
    <xf numFmtId="0" fontId="4" fillId="0" borderId="0" xfId="3" applyFont="1" applyAlignment="1">
      <alignment horizontal="center"/>
    </xf>
    <xf numFmtId="0" fontId="6" fillId="0" borderId="9" xfId="3" applyFont="1" applyBorder="1" applyAlignment="1">
      <alignment horizontal="center" vertical="top" wrapText="1"/>
    </xf>
    <xf numFmtId="0" fontId="6" fillId="0" borderId="6" xfId="3" applyFont="1" applyBorder="1" applyAlignment="1">
      <alignment horizontal="center" vertical="top" wrapText="1"/>
    </xf>
    <xf numFmtId="0" fontId="6" fillId="0" borderId="5" xfId="3" applyFont="1" applyBorder="1" applyAlignment="1">
      <alignment horizontal="center" vertical="top" wrapText="1"/>
    </xf>
    <xf numFmtId="0" fontId="11" fillId="4" borderId="1" xfId="3" applyFont="1" applyFill="1" applyBorder="1" applyAlignment="1">
      <alignment horizontal="center" vertical="center" wrapText="1"/>
    </xf>
    <xf numFmtId="0" fontId="11" fillId="4" borderId="10"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32" fillId="0" borderId="0" xfId="0" applyFont="1" applyAlignment="1">
      <alignment horizontal="right"/>
    </xf>
    <xf numFmtId="0" fontId="35" fillId="0" borderId="0" xfId="0" applyFont="1" applyAlignment="1">
      <alignment horizontal="center" wrapText="1"/>
    </xf>
    <xf numFmtId="0" fontId="17" fillId="0" borderId="7" xfId="0" applyFont="1" applyBorder="1" applyAlignment="1">
      <alignment horizontal="left"/>
    </xf>
    <xf numFmtId="0" fontId="35" fillId="0" borderId="5" xfId="0" applyFont="1" applyBorder="1" applyAlignment="1">
      <alignment horizontal="center" vertical="top" wrapText="1"/>
    </xf>
    <xf numFmtId="0" fontId="35" fillId="0" borderId="9" xfId="0" applyFont="1" applyBorder="1" applyAlignment="1">
      <alignment horizontal="center" vertical="top" wrapText="1"/>
    </xf>
    <xf numFmtId="0" fontId="35" fillId="0" borderId="6" xfId="0" applyFont="1" applyBorder="1" applyAlignment="1">
      <alignment horizontal="center" vertical="top" wrapText="1"/>
    </xf>
    <xf numFmtId="0" fontId="64" fillId="0" borderId="12" xfId="0" applyFont="1" applyBorder="1" applyAlignment="1">
      <alignment horizontal="center" vertical="center" wrapText="1"/>
    </xf>
    <xf numFmtId="0" fontId="64" fillId="0" borderId="13" xfId="0" quotePrefix="1" applyFont="1" applyBorder="1" applyAlignment="1">
      <alignment horizontal="center" vertical="center" wrapText="1"/>
    </xf>
    <xf numFmtId="0" fontId="64" fillId="0" borderId="14" xfId="0" quotePrefix="1" applyFont="1" applyBorder="1" applyAlignment="1">
      <alignment horizontal="center" vertical="center" wrapText="1"/>
    </xf>
    <xf numFmtId="0" fontId="64" fillId="0" borderId="11" xfId="0" quotePrefix="1" applyFont="1" applyBorder="1" applyAlignment="1">
      <alignment horizontal="center" vertical="center" wrapText="1"/>
    </xf>
    <xf numFmtId="0" fontId="64" fillId="0" borderId="0" xfId="0" quotePrefix="1" applyFont="1" applyBorder="1" applyAlignment="1">
      <alignment horizontal="center" vertical="center" wrapText="1"/>
    </xf>
    <xf numFmtId="0" fontId="64" fillId="0" borderId="17" xfId="0" quotePrefix="1" applyFont="1" applyBorder="1" applyAlignment="1">
      <alignment horizontal="center" vertical="center" wrapText="1"/>
    </xf>
    <xf numFmtId="0" fontId="64" fillId="0" borderId="8" xfId="0" quotePrefix="1" applyFont="1" applyBorder="1" applyAlignment="1">
      <alignment horizontal="center" vertical="center" wrapText="1"/>
    </xf>
    <xf numFmtId="0" fontId="64" fillId="0" borderId="7" xfId="0" quotePrefix="1" applyFont="1" applyBorder="1" applyAlignment="1">
      <alignment horizontal="center" vertical="center" wrapText="1"/>
    </xf>
    <xf numFmtId="0" fontId="64" fillId="0" borderId="15" xfId="0" quotePrefix="1" applyFont="1" applyBorder="1" applyAlignment="1">
      <alignment horizontal="center" vertical="center" wrapText="1"/>
    </xf>
    <xf numFmtId="0" fontId="15" fillId="0" borderId="0" xfId="1" applyFont="1" applyAlignment="1">
      <alignment horizontal="center"/>
    </xf>
    <xf numFmtId="0" fontId="35" fillId="0" borderId="10" xfId="0" applyFont="1" applyBorder="1" applyAlignment="1">
      <alignment horizontal="center" vertical="top" wrapText="1"/>
    </xf>
    <xf numFmtId="0" fontId="2" fillId="2" borderId="2" xfId="1" quotePrefix="1" applyFont="1" applyFill="1" applyBorder="1" applyAlignment="1">
      <alignment horizontal="center" vertical="center" wrapText="1"/>
    </xf>
    <xf numFmtId="0" fontId="2" fillId="0" borderId="2" xfId="1" applyFont="1" applyBorder="1" applyAlignment="1">
      <alignment horizontal="left"/>
    </xf>
    <xf numFmtId="0" fontId="17" fillId="0" borderId="0" xfId="1" applyFont="1" applyAlignment="1">
      <alignment horizontal="right"/>
    </xf>
    <xf numFmtId="0" fontId="2" fillId="2" borderId="2" xfId="1" applyFont="1" applyFill="1" applyBorder="1" applyAlignment="1">
      <alignment horizontal="center" vertical="center" wrapText="1"/>
    </xf>
    <xf numFmtId="0" fontId="51" fillId="0" borderId="0" xfId="0" applyFont="1" applyBorder="1" applyAlignment="1">
      <alignment horizontal="center" vertical="top"/>
    </xf>
    <xf numFmtId="0" fontId="58" fillId="0" borderId="0" xfId="0" applyFont="1" applyBorder="1" applyAlignment="1">
      <alignment horizontal="left" vertical="center" wrapText="1"/>
    </xf>
    <xf numFmtId="0" fontId="52" fillId="0" borderId="12" xfId="0" applyFont="1" applyBorder="1" applyAlignment="1">
      <alignment horizontal="center" vertical="top" wrapText="1"/>
    </xf>
    <xf numFmtId="0" fontId="52" fillId="0" borderId="13" xfId="0" applyFont="1" applyBorder="1" applyAlignment="1">
      <alignment horizontal="center" vertical="top" wrapText="1"/>
    </xf>
    <xf numFmtId="0" fontId="52" fillId="0" borderId="14" xfId="0" applyFont="1" applyBorder="1" applyAlignment="1">
      <alignment horizontal="center" vertical="top" wrapText="1"/>
    </xf>
    <xf numFmtId="0" fontId="52" fillId="0" borderId="11" xfId="0" applyFont="1" applyBorder="1" applyAlignment="1">
      <alignment horizontal="center" vertical="top" wrapText="1"/>
    </xf>
    <xf numFmtId="0" fontId="52" fillId="0" borderId="0" xfId="0" applyFont="1" applyBorder="1" applyAlignment="1">
      <alignment horizontal="center" vertical="top" wrapText="1"/>
    </xf>
    <xf numFmtId="0" fontId="52" fillId="0" borderId="17" xfId="0" applyFont="1" applyBorder="1" applyAlignment="1">
      <alignment horizontal="center" vertical="top" wrapText="1"/>
    </xf>
    <xf numFmtId="0" fontId="74" fillId="0" borderId="12"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7" xfId="0" applyFont="1" applyBorder="1" applyAlignment="1">
      <alignment horizontal="center" vertical="center" wrapText="1"/>
    </xf>
    <xf numFmtId="0" fontId="74" fillId="0" borderId="15" xfId="0" applyFont="1" applyBorder="1" applyAlignment="1">
      <alignment horizontal="center" vertical="center" wrapText="1"/>
    </xf>
    <xf numFmtId="0" fontId="55" fillId="0" borderId="0" xfId="0" applyFont="1" applyAlignment="1">
      <alignment horizontal="center" vertical="center"/>
    </xf>
    <xf numFmtId="0" fontId="55" fillId="0" borderId="0" xfId="0" applyFont="1" applyBorder="1" applyAlignment="1">
      <alignment horizontal="center" vertical="center"/>
    </xf>
    <xf numFmtId="0" fontId="17" fillId="0" borderId="7" xfId="0" applyFont="1" applyBorder="1" applyAlignment="1">
      <alignment horizontal="center"/>
    </xf>
    <xf numFmtId="0" fontId="42" fillId="0" borderId="0" xfId="0" applyFont="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right" vertical="top" wrapText="1"/>
    </xf>
    <xf numFmtId="0" fontId="15" fillId="0" borderId="1" xfId="0" applyFont="1" applyBorder="1" applyAlignment="1">
      <alignment horizontal="center" wrapText="1"/>
    </xf>
    <xf numFmtId="0" fontId="15" fillId="0" borderId="3" xfId="0" applyFont="1" applyBorder="1" applyAlignment="1">
      <alignment horizontal="center" wrapText="1"/>
    </xf>
    <xf numFmtId="0" fontId="15" fillId="0" borderId="2" xfId="0" applyFont="1" applyBorder="1" applyAlignment="1">
      <alignment horizontal="center" vertical="top" wrapText="1"/>
    </xf>
    <xf numFmtId="0" fontId="15" fillId="0" borderId="1" xfId="0" applyFont="1" applyBorder="1" applyAlignment="1">
      <alignment horizontal="center" vertical="top" wrapText="1"/>
    </xf>
    <xf numFmtId="0" fontId="15" fillId="0" borderId="10" xfId="0" applyFont="1" applyBorder="1" applyAlignment="1">
      <alignment horizontal="center" vertical="top" wrapText="1"/>
    </xf>
    <xf numFmtId="0" fontId="15" fillId="0" borderId="3" xfId="0" applyFont="1" applyBorder="1" applyAlignment="1">
      <alignment horizontal="center" vertical="top" wrapText="1"/>
    </xf>
    <xf numFmtId="0" fontId="15" fillId="0" borderId="2" xfId="0" applyFont="1" applyBorder="1" applyAlignment="1">
      <alignment horizontal="center" vertical="top"/>
    </xf>
    <xf numFmtId="0" fontId="16" fillId="2" borderId="0" xfId="0" applyFont="1" applyFill="1" applyAlignment="1">
      <alignment horizontal="center" wrapText="1"/>
    </xf>
    <xf numFmtId="0" fontId="6" fillId="2" borderId="0" xfId="0" applyFont="1" applyFill="1" applyAlignment="1">
      <alignment horizontal="center"/>
    </xf>
    <xf numFmtId="0" fontId="4" fillId="2" borderId="0" xfId="0" applyFont="1" applyFill="1" applyAlignment="1">
      <alignment horizontal="center"/>
    </xf>
    <xf numFmtId="0" fontId="2" fillId="2" borderId="0" xfId="0" applyFont="1" applyFill="1" applyAlignment="1">
      <alignment horizontal="center"/>
    </xf>
    <xf numFmtId="0" fontId="7" fillId="2" borderId="0" xfId="0" applyFont="1" applyFill="1" applyAlignment="1">
      <alignment horizontal="center"/>
    </xf>
    <xf numFmtId="0" fontId="3" fillId="2" borderId="0" xfId="0" applyFont="1" applyFill="1" applyAlignment="1">
      <alignment horizontal="right"/>
    </xf>
    <xf numFmtId="0" fontId="2" fillId="2" borderId="0" xfId="0" applyFont="1" applyFill="1" applyBorder="1" applyAlignment="1">
      <alignment horizontal="right"/>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0" xfId="0" applyFont="1" applyFill="1" applyAlignment="1">
      <alignment horizontal="right"/>
    </xf>
    <xf numFmtId="0" fontId="6" fillId="2" borderId="5"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8" xfId="0" applyFont="1" applyFill="1" applyBorder="1" applyAlignment="1">
      <alignment horizontal="center" vertical="top" wrapText="1"/>
    </xf>
    <xf numFmtId="0" fontId="12" fillId="2" borderId="0" xfId="0" applyFont="1" applyFill="1" applyAlignment="1">
      <alignment horizontal="center"/>
    </xf>
    <xf numFmtId="0" fontId="5" fillId="2" borderId="0" xfId="0" applyFont="1" applyFill="1" applyAlignment="1">
      <alignment horizontal="center" wrapText="1"/>
    </xf>
    <xf numFmtId="0" fontId="6" fillId="2" borderId="0" xfId="0" applyFont="1" applyFill="1" applyAlignment="1">
      <alignment horizontal="right"/>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0" xfId="0" applyFont="1" applyFill="1" applyBorder="1" applyAlignment="1">
      <alignment horizontal="right"/>
    </xf>
    <xf numFmtId="0" fontId="75" fillId="2" borderId="12" xfId="0" applyFont="1" applyFill="1" applyBorder="1" applyAlignment="1">
      <alignment horizontal="center" vertical="center" wrapText="1"/>
    </xf>
    <xf numFmtId="0" fontId="75" fillId="2" borderId="13" xfId="0" applyFont="1" applyFill="1" applyBorder="1" applyAlignment="1">
      <alignment horizontal="center" vertical="center" wrapText="1"/>
    </xf>
    <xf numFmtId="0" fontId="75" fillId="2" borderId="14" xfId="0" applyFont="1" applyFill="1" applyBorder="1" applyAlignment="1">
      <alignment horizontal="center" vertical="center" wrapText="1"/>
    </xf>
    <xf numFmtId="0" fontId="75" fillId="2" borderId="11"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17" xfId="0" applyFont="1" applyFill="1" applyBorder="1" applyAlignment="1">
      <alignment horizontal="center" vertical="center" wrapText="1"/>
    </xf>
    <xf numFmtId="0" fontId="75" fillId="2" borderId="8" xfId="0" applyFont="1" applyFill="1" applyBorder="1" applyAlignment="1">
      <alignment horizontal="center" vertical="center" wrapText="1"/>
    </xf>
    <xf numFmtId="0" fontId="75" fillId="2" borderId="7" xfId="0" applyFont="1" applyFill="1" applyBorder="1" applyAlignment="1">
      <alignment horizontal="center" vertical="center" wrapText="1"/>
    </xf>
    <xf numFmtId="0" fontId="75" fillId="2" borderId="15" xfId="0" applyFont="1" applyFill="1" applyBorder="1" applyAlignment="1">
      <alignment horizontal="center" vertical="center" wrapText="1"/>
    </xf>
    <xf numFmtId="0" fontId="6" fillId="2" borderId="2" xfId="0" applyFont="1" applyFill="1" applyBorder="1" applyAlignment="1">
      <alignment horizontal="center" wrapText="1"/>
    </xf>
    <xf numFmtId="0" fontId="8" fillId="2" borderId="0" xfId="0" applyFont="1" applyFill="1" applyAlignment="1">
      <alignment horizontal="center" wrapText="1"/>
    </xf>
    <xf numFmtId="0" fontId="2" fillId="2"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wrapText="1"/>
    </xf>
    <xf numFmtId="0" fontId="69" fillId="2" borderId="12" xfId="0" applyFont="1" applyFill="1" applyBorder="1" applyAlignment="1">
      <alignment horizontal="center" vertical="center"/>
    </xf>
    <xf numFmtId="0" fontId="69" fillId="2" borderId="13" xfId="0" applyFont="1" applyFill="1" applyBorder="1" applyAlignment="1">
      <alignment horizontal="center" vertical="center"/>
    </xf>
    <xf numFmtId="0" fontId="69" fillId="2" borderId="14" xfId="0" applyFont="1" applyFill="1" applyBorder="1" applyAlignment="1">
      <alignment horizontal="center" vertical="center"/>
    </xf>
    <xf numFmtId="0" fontId="69" fillId="2" borderId="11" xfId="0" applyFont="1" applyFill="1" applyBorder="1" applyAlignment="1">
      <alignment horizontal="center" vertical="center"/>
    </xf>
    <xf numFmtId="0" fontId="69" fillId="2" borderId="0" xfId="0" applyFont="1" applyFill="1" applyBorder="1" applyAlignment="1">
      <alignment horizontal="center" vertical="center"/>
    </xf>
    <xf numFmtId="0" fontId="69" fillId="2" borderId="17" xfId="0" applyFont="1" applyFill="1" applyBorder="1" applyAlignment="1">
      <alignment horizontal="center" vertical="center"/>
    </xf>
    <xf numFmtId="0" fontId="69" fillId="2" borderId="8" xfId="0" applyFont="1" applyFill="1" applyBorder="1" applyAlignment="1">
      <alignment horizontal="center" vertical="center"/>
    </xf>
    <xf numFmtId="0" fontId="69" fillId="2" borderId="7" xfId="0" applyFont="1" applyFill="1" applyBorder="1" applyAlignment="1">
      <alignment horizontal="center" vertical="center"/>
    </xf>
    <xf numFmtId="0" fontId="69" fillId="2" borderId="15" xfId="0" applyFont="1" applyFill="1" applyBorder="1" applyAlignment="1">
      <alignment horizontal="center" vertical="center"/>
    </xf>
    <xf numFmtId="0" fontId="22" fillId="0" borderId="2"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6" xfId="1" applyFont="1" applyBorder="1" applyAlignment="1">
      <alignment horizontal="center" vertical="top" wrapText="1"/>
    </xf>
    <xf numFmtId="0" fontId="76" fillId="0" borderId="12" xfId="1" applyFont="1" applyBorder="1" applyAlignment="1">
      <alignment horizontal="center" vertical="center" wrapText="1"/>
    </xf>
    <xf numFmtId="0" fontId="76" fillId="0" borderId="13" xfId="1" applyFont="1" applyBorder="1" applyAlignment="1">
      <alignment horizontal="center" vertical="center" wrapText="1"/>
    </xf>
    <xf numFmtId="0" fontId="76" fillId="0" borderId="14" xfId="1" applyFont="1" applyBorder="1" applyAlignment="1">
      <alignment horizontal="center" vertical="center" wrapText="1"/>
    </xf>
    <xf numFmtId="0" fontId="76" fillId="0" borderId="11" xfId="1" applyFont="1" applyBorder="1" applyAlignment="1">
      <alignment horizontal="center" vertical="center" wrapText="1"/>
    </xf>
    <xf numFmtId="0" fontId="76" fillId="0" borderId="0" xfId="1" applyFont="1" applyBorder="1" applyAlignment="1">
      <alignment horizontal="center" vertical="center" wrapText="1"/>
    </xf>
    <xf numFmtId="0" fontId="76" fillId="0" borderId="17" xfId="1" applyFont="1" applyBorder="1" applyAlignment="1">
      <alignment horizontal="center" vertical="center" wrapText="1"/>
    </xf>
    <xf numFmtId="0" fontId="76" fillId="0" borderId="8" xfId="1" applyFont="1" applyBorder="1" applyAlignment="1">
      <alignment horizontal="center" vertical="center" wrapText="1"/>
    </xf>
    <xf numFmtId="0" fontId="76" fillId="0" borderId="7" xfId="1" applyFont="1" applyBorder="1" applyAlignment="1">
      <alignment horizontal="center" vertical="center" wrapText="1"/>
    </xf>
    <xf numFmtId="0" fontId="76" fillId="0" borderId="15" xfId="1" applyFont="1" applyBorder="1" applyAlignment="1">
      <alignment horizontal="center" vertical="center" wrapText="1"/>
    </xf>
    <xf numFmtId="0" fontId="43" fillId="0" borderId="0" xfId="1" applyFont="1" applyAlignment="1">
      <alignment horizontal="center"/>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14" xfId="1" applyFont="1" applyBorder="1" applyAlignment="1">
      <alignment horizontal="center" vertical="top" wrapText="1"/>
    </xf>
    <xf numFmtId="0" fontId="29" fillId="0" borderId="0" xfId="1" applyFont="1" applyAlignment="1">
      <alignment horizontal="center"/>
    </xf>
    <xf numFmtId="0" fontId="18" fillId="0" borderId="2" xfId="1" applyFont="1" applyBorder="1" applyAlignment="1">
      <alignment horizontal="center" vertical="top" wrapText="1"/>
    </xf>
    <xf numFmtId="0" fontId="77" fillId="0" borderId="12" xfId="1" applyFont="1" applyBorder="1" applyAlignment="1">
      <alignment horizontal="center" vertical="center" wrapText="1"/>
    </xf>
    <xf numFmtId="0" fontId="77" fillId="0" borderId="13" xfId="1" applyFont="1" applyBorder="1" applyAlignment="1">
      <alignment horizontal="center" vertical="center" wrapText="1"/>
    </xf>
    <xf numFmtId="0" fontId="77" fillId="0" borderId="14" xfId="1" applyFont="1" applyBorder="1" applyAlignment="1">
      <alignment horizontal="center" vertical="center" wrapText="1"/>
    </xf>
    <xf numFmtId="0" fontId="77" fillId="0" borderId="11"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17" xfId="1" applyFont="1" applyBorder="1" applyAlignment="1">
      <alignment horizontal="center" vertical="center" wrapText="1"/>
    </xf>
    <xf numFmtId="0" fontId="77" fillId="0" borderId="8" xfId="1" applyFont="1" applyBorder="1" applyAlignment="1">
      <alignment horizontal="center" vertical="center" wrapText="1"/>
    </xf>
    <xf numFmtId="0" fontId="77" fillId="0" borderId="7" xfId="1" applyFont="1" applyBorder="1" applyAlignment="1">
      <alignment horizontal="center" vertical="center" wrapText="1"/>
    </xf>
    <xf numFmtId="0" fontId="77" fillId="0" borderId="15" xfId="1" applyFont="1" applyBorder="1" applyAlignment="1">
      <alignment horizontal="center" vertical="center" wrapText="1"/>
    </xf>
    <xf numFmtId="0" fontId="21" fillId="0" borderId="2" xfId="1" applyFont="1" applyBorder="1" applyAlignment="1">
      <alignment horizontal="center" vertical="top" wrapText="1"/>
    </xf>
    <xf numFmtId="0" fontId="78" fillId="0" borderId="12" xfId="1" applyFont="1" applyBorder="1" applyAlignment="1">
      <alignment horizontal="center" vertical="center" wrapText="1"/>
    </xf>
    <xf numFmtId="0" fontId="78" fillId="0" borderId="13" xfId="1" applyFont="1" applyBorder="1" applyAlignment="1">
      <alignment horizontal="center" vertical="center" wrapText="1"/>
    </xf>
    <xf numFmtId="0" fontId="78" fillId="0" borderId="14" xfId="1" applyFont="1" applyBorder="1" applyAlignment="1">
      <alignment horizontal="center" vertical="center" wrapText="1"/>
    </xf>
    <xf numFmtId="0" fontId="78" fillId="0" borderId="11" xfId="1" applyFont="1" applyBorder="1" applyAlignment="1">
      <alignment horizontal="center" vertical="center" wrapText="1"/>
    </xf>
    <xf numFmtId="0" fontId="78" fillId="0" borderId="0" xfId="1" applyFont="1" applyBorder="1" applyAlignment="1">
      <alignment horizontal="center" vertical="center" wrapText="1"/>
    </xf>
    <xf numFmtId="0" fontId="78" fillId="0" borderId="17" xfId="1" applyFont="1" applyBorder="1" applyAlignment="1">
      <alignment horizontal="center" vertical="center" wrapText="1"/>
    </xf>
    <xf numFmtId="0" fontId="78" fillId="0" borderId="8" xfId="1" applyFont="1" applyBorder="1" applyAlignment="1">
      <alignment horizontal="center" vertical="center" wrapText="1"/>
    </xf>
    <xf numFmtId="0" fontId="78" fillId="0" borderId="7" xfId="1" applyFont="1" applyBorder="1" applyAlignment="1">
      <alignment horizontal="center" vertical="center" wrapText="1"/>
    </xf>
    <xf numFmtId="0" fontId="78" fillId="0" borderId="15" xfId="1" applyFont="1" applyBorder="1" applyAlignment="1">
      <alignment horizontal="center" vertical="center" wrapText="1"/>
    </xf>
    <xf numFmtId="0" fontId="21" fillId="0" borderId="1" xfId="1" applyFont="1" applyBorder="1" applyAlignment="1">
      <alignment horizontal="center" vertical="top" wrapText="1"/>
    </xf>
    <xf numFmtId="0" fontId="21" fillId="0" borderId="3" xfId="1" applyFont="1" applyBorder="1" applyAlignment="1">
      <alignment horizontal="center" vertical="top" wrapText="1"/>
    </xf>
    <xf numFmtId="0" fontId="18" fillId="0" borderId="5" xfId="1" applyFont="1" applyBorder="1" applyAlignment="1">
      <alignment horizontal="center" vertical="top" wrapText="1"/>
    </xf>
    <xf numFmtId="0" fontId="18" fillId="0" borderId="9" xfId="1" applyFont="1" applyBorder="1" applyAlignment="1">
      <alignment horizontal="center" vertical="top" wrapText="1"/>
    </xf>
    <xf numFmtId="0" fontId="20" fillId="0" borderId="1" xfId="1" applyFont="1" applyBorder="1" applyAlignment="1">
      <alignment horizontal="center" vertical="top" wrapText="1"/>
    </xf>
    <xf numFmtId="0" fontId="20" fillId="0" borderId="3"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0" fillId="0" borderId="6" xfId="1" applyFont="1" applyBorder="1" applyAlignment="1">
      <alignment horizontal="center" vertical="top" wrapText="1"/>
    </xf>
    <xf numFmtId="0" fontId="79" fillId="0" borderId="12" xfId="1" applyFont="1" applyBorder="1" applyAlignment="1">
      <alignment horizontal="center" vertical="center"/>
    </xf>
    <xf numFmtId="0" fontId="79" fillId="0" borderId="13" xfId="1" applyFont="1" applyBorder="1" applyAlignment="1">
      <alignment horizontal="center" vertical="center"/>
    </xf>
    <xf numFmtId="0" fontId="79" fillId="0" borderId="14" xfId="1" applyFont="1" applyBorder="1" applyAlignment="1">
      <alignment horizontal="center" vertical="center"/>
    </xf>
    <xf numFmtId="0" fontId="79" fillId="0" borderId="11" xfId="1" applyFont="1" applyBorder="1" applyAlignment="1">
      <alignment horizontal="center" vertical="center"/>
    </xf>
    <xf numFmtId="0" fontId="79" fillId="0" borderId="0" xfId="1" applyFont="1" applyBorder="1" applyAlignment="1">
      <alignment horizontal="center" vertical="center"/>
    </xf>
    <xf numFmtId="0" fontId="79" fillId="0" borderId="17" xfId="1" applyFont="1" applyBorder="1" applyAlignment="1">
      <alignment horizontal="center" vertical="center"/>
    </xf>
    <xf numFmtId="0" fontId="79" fillId="0" borderId="8" xfId="1" applyFont="1" applyBorder="1" applyAlignment="1">
      <alignment horizontal="center" vertical="center"/>
    </xf>
    <xf numFmtId="0" fontId="79" fillId="0" borderId="7" xfId="1" applyFont="1" applyBorder="1" applyAlignment="1">
      <alignment horizontal="center" vertical="center"/>
    </xf>
    <xf numFmtId="0" fontId="79" fillId="0" borderId="15" xfId="1" applyFont="1" applyBorder="1" applyAlignment="1">
      <alignment horizontal="center" vertical="center"/>
    </xf>
    <xf numFmtId="0" fontId="80" fillId="0" borderId="12" xfId="1" applyFont="1" applyBorder="1" applyAlignment="1">
      <alignment horizontal="center" vertical="center"/>
    </xf>
    <xf numFmtId="0" fontId="80" fillId="0" borderId="13" xfId="1" applyFont="1" applyBorder="1" applyAlignment="1">
      <alignment horizontal="center" vertical="center"/>
    </xf>
    <xf numFmtId="0" fontId="80" fillId="0" borderId="14" xfId="1" applyFont="1" applyBorder="1" applyAlignment="1">
      <alignment horizontal="center" vertical="center"/>
    </xf>
    <xf numFmtId="0" fontId="80" fillId="0" borderId="11" xfId="1" applyFont="1" applyBorder="1" applyAlignment="1">
      <alignment horizontal="center" vertical="center"/>
    </xf>
    <xf numFmtId="0" fontId="80" fillId="0" borderId="0" xfId="1" applyFont="1" applyBorder="1" applyAlignment="1">
      <alignment horizontal="center" vertical="center"/>
    </xf>
    <xf numFmtId="0" fontId="80" fillId="0" borderId="17" xfId="1" applyFont="1" applyBorder="1" applyAlignment="1">
      <alignment horizontal="center" vertical="center"/>
    </xf>
    <xf numFmtId="0" fontId="80" fillId="0" borderId="8" xfId="1" applyFont="1" applyBorder="1" applyAlignment="1">
      <alignment horizontal="center" vertical="center"/>
    </xf>
    <xf numFmtId="0" fontId="80" fillId="0" borderId="7" xfId="1" applyFont="1" applyBorder="1" applyAlignment="1">
      <alignment horizontal="center" vertical="center"/>
    </xf>
    <xf numFmtId="0" fontId="80" fillId="0" borderId="15" xfId="1" applyFont="1" applyBorder="1" applyAlignment="1">
      <alignment horizontal="center" vertical="center"/>
    </xf>
    <xf numFmtId="0" fontId="20" fillId="0" borderId="5" xfId="1" applyFont="1" applyBorder="1" applyAlignment="1">
      <alignment horizontal="center" wrapText="1"/>
    </xf>
    <xf numFmtId="0" fontId="20" fillId="0" borderId="9" xfId="1" applyFont="1" applyBorder="1" applyAlignment="1">
      <alignment horizontal="center" wrapText="1"/>
    </xf>
    <xf numFmtId="0" fontId="20" fillId="0" borderId="6" xfId="1" applyFont="1" applyBorder="1" applyAlignment="1">
      <alignment horizontal="center" wrapText="1"/>
    </xf>
    <xf numFmtId="0" fontId="23" fillId="0" borderId="0" xfId="1" applyFont="1" applyAlignment="1">
      <alignment horizontal="center"/>
    </xf>
    <xf numFmtId="0" fontId="22" fillId="0" borderId="10" xfId="1" applyFont="1" applyBorder="1" applyAlignment="1">
      <alignment horizontal="center" vertical="top" wrapText="1"/>
    </xf>
    <xf numFmtId="0" fontId="22" fillId="0" borderId="12" xfId="1" applyFont="1" applyBorder="1" applyAlignment="1">
      <alignment horizontal="center" vertical="top" wrapText="1"/>
    </xf>
    <xf numFmtId="0" fontId="22" fillId="0" borderId="11" xfId="1" applyFont="1" applyBorder="1" applyAlignment="1">
      <alignment horizontal="center" vertical="top" wrapText="1"/>
    </xf>
    <xf numFmtId="0" fontId="22" fillId="0" borderId="17" xfId="1" applyFont="1" applyBorder="1" applyAlignment="1">
      <alignment horizontal="center" vertical="top" wrapText="1"/>
    </xf>
    <xf numFmtId="0" fontId="22" fillId="0" borderId="1"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3" xfId="1" applyFont="1" applyBorder="1" applyAlignment="1">
      <alignment horizontal="center" vertical="center" wrapText="1"/>
    </xf>
    <xf numFmtId="0" fontId="12"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wrapText="1"/>
    </xf>
    <xf numFmtId="0" fontId="20" fillId="0" borderId="1" xfId="1" applyFont="1" applyBorder="1" applyAlignment="1">
      <alignment horizontal="center" vertical="top"/>
    </xf>
    <xf numFmtId="0" fontId="20" fillId="0" borderId="10" xfId="1" applyFont="1" applyBorder="1" applyAlignment="1">
      <alignment horizontal="center" vertical="top"/>
    </xf>
    <xf numFmtId="0" fontId="20" fillId="0" borderId="3" xfId="1" applyFont="1" applyBorder="1" applyAlignment="1">
      <alignment horizontal="center" vertical="top"/>
    </xf>
    <xf numFmtId="0" fontId="20" fillId="0" borderId="2" xfId="1" applyFont="1" applyBorder="1" applyAlignment="1">
      <alignment horizontal="center" wrapText="1"/>
    </xf>
    <xf numFmtId="0" fontId="19" fillId="0" borderId="1" xfId="1" applyFont="1" applyBorder="1" applyAlignment="1">
      <alignment horizontal="center" vertical="center"/>
    </xf>
    <xf numFmtId="0" fontId="19" fillId="0" borderId="10" xfId="1" applyFont="1" applyBorder="1" applyAlignment="1">
      <alignment horizontal="center" vertical="center"/>
    </xf>
    <xf numFmtId="0" fontId="19" fillId="0" borderId="3" xfId="1" applyFont="1" applyBorder="1" applyAlignment="1">
      <alignment horizontal="center" vertical="center"/>
    </xf>
    <xf numFmtId="0" fontId="6" fillId="0" borderId="5" xfId="4" applyFont="1" applyBorder="1" applyAlignment="1">
      <alignment horizontal="center"/>
    </xf>
    <xf numFmtId="0" fontId="6" fillId="0" borderId="6" xfId="4" applyFont="1" applyBorder="1" applyAlignment="1">
      <alignment horizontal="center"/>
    </xf>
    <xf numFmtId="0" fontId="5" fillId="0" borderId="5" xfId="4" applyFont="1" applyBorder="1" applyAlignment="1">
      <alignment horizontal="center" vertical="top" wrapText="1"/>
    </xf>
    <xf numFmtId="0" fontId="5" fillId="0" borderId="6" xfId="4" applyFont="1" applyBorder="1" applyAlignment="1">
      <alignment horizontal="center" vertical="top" wrapText="1"/>
    </xf>
    <xf numFmtId="0" fontId="66" fillId="0" borderId="5" xfId="4" applyFont="1" applyBorder="1" applyAlignment="1">
      <alignment horizontal="center" vertical="top" wrapText="1"/>
    </xf>
    <xf numFmtId="0" fontId="66" fillId="0" borderId="9" xfId="4" applyFont="1" applyBorder="1" applyAlignment="1">
      <alignment horizontal="center" vertical="top" wrapText="1"/>
    </xf>
    <xf numFmtId="0" fontId="66" fillId="0" borderId="6" xfId="4" applyFont="1" applyBorder="1" applyAlignment="1">
      <alignment horizontal="center" vertical="top" wrapText="1"/>
    </xf>
    <xf numFmtId="0" fontId="17" fillId="0" borderId="7" xfId="4" applyFont="1" applyBorder="1" applyAlignment="1">
      <alignment horizontal="center"/>
    </xf>
    <xf numFmtId="0" fontId="66" fillId="0" borderId="1" xfId="4" applyFont="1" applyBorder="1" applyAlignment="1">
      <alignment horizontal="center" vertical="top" wrapText="1"/>
    </xf>
    <xf numFmtId="0" fontId="66" fillId="0" borderId="3" xfId="4" applyFont="1" applyBorder="1" applyAlignment="1">
      <alignment horizontal="center" vertical="top" wrapText="1"/>
    </xf>
    <xf numFmtId="0" fontId="66" fillId="0" borderId="5" xfId="4" applyFont="1" applyBorder="1" applyAlignment="1">
      <alignment horizontal="center" vertical="top"/>
    </xf>
    <xf numFmtId="0" fontId="66" fillId="0" borderId="9" xfId="4" applyFont="1" applyBorder="1" applyAlignment="1">
      <alignment horizontal="center" vertical="top"/>
    </xf>
    <xf numFmtId="0" fontId="66" fillId="0" borderId="6" xfId="4" applyFont="1" applyBorder="1" applyAlignment="1">
      <alignment horizontal="center" vertical="top"/>
    </xf>
    <xf numFmtId="0" fontId="66" fillId="0" borderId="12" xfId="4" applyFont="1" applyBorder="1" applyAlignment="1">
      <alignment horizontal="center" vertical="top" wrapText="1"/>
    </xf>
    <xf numFmtId="0" fontId="66" fillId="0" borderId="13" xfId="4" applyFont="1" applyBorder="1" applyAlignment="1">
      <alignment horizontal="center" vertical="top" wrapText="1"/>
    </xf>
    <xf numFmtId="0" fontId="66" fillId="0" borderId="14" xfId="4" applyFont="1" applyBorder="1" applyAlignment="1">
      <alignment horizontal="center" vertical="top" wrapText="1"/>
    </xf>
    <xf numFmtId="0" fontId="66" fillId="0" borderId="8" xfId="4" applyFont="1" applyBorder="1" applyAlignment="1">
      <alignment horizontal="center" vertical="top" wrapText="1"/>
    </xf>
    <xf numFmtId="0" fontId="66" fillId="0" borderId="7" xfId="4" applyFont="1" applyBorder="1" applyAlignment="1">
      <alignment horizontal="center" vertical="top" wrapText="1"/>
    </xf>
    <xf numFmtId="0" fontId="66" fillId="0" borderId="15" xfId="4" applyFont="1" applyBorder="1" applyAlignment="1">
      <alignment horizontal="center" vertical="top" wrapText="1"/>
    </xf>
    <xf numFmtId="0" fontId="3" fillId="0" borderId="0" xfId="4" applyFont="1" applyAlignment="1">
      <alignment horizontal="right"/>
    </xf>
    <xf numFmtId="0" fontId="4" fillId="0" borderId="0" xfId="4" applyFont="1" applyAlignment="1">
      <alignment horizontal="center"/>
    </xf>
    <xf numFmtId="0" fontId="5" fillId="0" borderId="0" xfId="4" applyFont="1" applyAlignment="1">
      <alignment horizontal="center"/>
    </xf>
    <xf numFmtId="0" fontId="2" fillId="0" borderId="0" xfId="4" applyFont="1" applyAlignment="1">
      <alignment horizontal="left"/>
    </xf>
    <xf numFmtId="0" fontId="7" fillId="0" borderId="0" xfId="4" applyAlignment="1">
      <alignment horizontal="left"/>
    </xf>
    <xf numFmtId="0" fontId="6" fillId="0" borderId="0" xfId="4" applyFont="1" applyAlignment="1">
      <alignment horizontal="right" vertical="top" wrapText="1"/>
    </xf>
    <xf numFmtId="0" fontId="6" fillId="0" borderId="0" xfId="4" applyFont="1" applyAlignment="1">
      <alignment horizontal="center" vertical="top" wrapText="1"/>
    </xf>
    <xf numFmtId="0" fontId="2" fillId="0" borderId="0" xfId="3" applyFont="1" applyAlignment="1">
      <alignment horizontal="center"/>
    </xf>
    <xf numFmtId="0" fontId="12" fillId="0" borderId="0" xfId="3" applyFont="1" applyAlignment="1">
      <alignment horizontal="center"/>
    </xf>
    <xf numFmtId="0" fontId="2" fillId="0" borderId="0" xfId="3" applyFont="1" applyAlignment="1">
      <alignment horizontal="left"/>
    </xf>
    <xf numFmtId="0" fontId="5" fillId="0" borderId="0" xfId="3" applyFont="1" applyAlignment="1">
      <alignment horizontal="center" wrapText="1"/>
    </xf>
    <xf numFmtId="0" fontId="7" fillId="0" borderId="0" xfId="3" applyFont="1"/>
    <xf numFmtId="0" fontId="2" fillId="0" borderId="0" xfId="3" applyFont="1" applyAlignment="1">
      <alignment horizontal="center" vertical="top" wrapText="1"/>
    </xf>
    <xf numFmtId="0" fontId="2" fillId="0" borderId="2" xfId="3" applyFont="1" applyBorder="1" applyAlignment="1">
      <alignment horizontal="center" vertical="center"/>
    </xf>
    <xf numFmtId="0" fontId="2" fillId="0" borderId="0" xfId="3" applyFont="1" applyAlignment="1">
      <alignment horizontal="right" vertical="top" wrapText="1"/>
    </xf>
    <xf numFmtId="0" fontId="81" fillId="0" borderId="12" xfId="3" applyFont="1" applyBorder="1" applyAlignment="1">
      <alignment horizontal="center" vertical="center" wrapText="1"/>
    </xf>
    <xf numFmtId="0" fontId="81" fillId="0" borderId="13" xfId="3" applyFont="1" applyBorder="1" applyAlignment="1">
      <alignment horizontal="center" vertical="center" wrapText="1"/>
    </xf>
    <xf numFmtId="0" fontId="81" fillId="0" borderId="14" xfId="3" applyFont="1" applyBorder="1" applyAlignment="1">
      <alignment horizontal="center" vertical="center" wrapText="1"/>
    </xf>
    <xf numFmtId="0" fontId="81" fillId="0" borderId="11" xfId="3" applyFont="1" applyBorder="1" applyAlignment="1">
      <alignment horizontal="center" vertical="center" wrapText="1"/>
    </xf>
    <xf numFmtId="0" fontId="81" fillId="0" borderId="0" xfId="3" applyFont="1" applyBorder="1" applyAlignment="1">
      <alignment horizontal="center" vertical="center" wrapText="1"/>
    </xf>
    <xf numFmtId="0" fontId="81" fillId="0" borderId="17" xfId="3" applyFont="1" applyBorder="1" applyAlignment="1">
      <alignment horizontal="center" vertical="center" wrapText="1"/>
    </xf>
    <xf numFmtId="0" fontId="81" fillId="0" borderId="8" xfId="3" applyFont="1" applyBorder="1" applyAlignment="1">
      <alignment horizontal="center" vertical="center" wrapText="1"/>
    </xf>
    <xf numFmtId="0" fontId="81" fillId="0" borderId="7" xfId="3" applyFont="1" applyBorder="1" applyAlignment="1">
      <alignment horizontal="center" vertical="center" wrapText="1"/>
    </xf>
    <xf numFmtId="0" fontId="81" fillId="0" borderId="15" xfId="3" applyFont="1" applyBorder="1" applyAlignment="1">
      <alignment horizontal="center" vertical="center" wrapText="1"/>
    </xf>
    <xf numFmtId="0" fontId="75" fillId="0" borderId="12" xfId="3" applyFont="1" applyBorder="1" applyAlignment="1">
      <alignment horizontal="center" vertical="center" wrapText="1"/>
    </xf>
    <xf numFmtId="0" fontId="75" fillId="0" borderId="13" xfId="3" applyFont="1" applyBorder="1" applyAlignment="1">
      <alignment horizontal="center" vertical="center" wrapText="1"/>
    </xf>
    <xf numFmtId="0" fontId="75" fillId="0" borderId="14" xfId="3" applyFont="1" applyBorder="1" applyAlignment="1">
      <alignment horizontal="center" vertical="center" wrapText="1"/>
    </xf>
    <xf numFmtId="0" fontId="75" fillId="0" borderId="11" xfId="3" applyFont="1" applyBorder="1" applyAlignment="1">
      <alignment horizontal="center" vertical="center" wrapText="1"/>
    </xf>
    <xf numFmtId="0" fontId="75" fillId="0" borderId="0" xfId="3" applyFont="1" applyBorder="1" applyAlignment="1">
      <alignment horizontal="center" vertical="center" wrapText="1"/>
    </xf>
    <xf numFmtId="0" fontId="75" fillId="0" borderId="17" xfId="3" applyFont="1" applyBorder="1" applyAlignment="1">
      <alignment horizontal="center" vertical="center" wrapText="1"/>
    </xf>
    <xf numFmtId="0" fontId="75" fillId="0" borderId="8" xfId="3" applyFont="1" applyBorder="1" applyAlignment="1">
      <alignment horizontal="center" vertical="center" wrapText="1"/>
    </xf>
    <xf numFmtId="0" fontId="75" fillId="0" borderId="7" xfId="3" applyFont="1" applyBorder="1" applyAlignment="1">
      <alignment horizontal="center" vertical="center" wrapText="1"/>
    </xf>
    <xf numFmtId="0" fontId="75" fillId="0" borderId="15" xfId="3" applyFont="1" applyBorder="1" applyAlignment="1">
      <alignment horizontal="center" vertical="center" wrapText="1"/>
    </xf>
  </cellXfs>
  <cellStyles count="9">
    <cellStyle name="Hyperlink" xfId="6" builtinId="8"/>
    <cellStyle name="Normal" xfId="0" builtinId="0"/>
    <cellStyle name="Normal 2" xfId="1"/>
    <cellStyle name="Normal 2 2" xfId="2"/>
    <cellStyle name="Normal 2 3" xfId="7"/>
    <cellStyle name="Normal 3" xfId="3"/>
    <cellStyle name="Normal 3 2" xfId="4"/>
    <cellStyle name="Normal 4" xfId="5"/>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7</xdr:row>
      <xdr:rowOff>147451</xdr:rowOff>
    </xdr:from>
    <xdr:ext cx="9266085" cy="4544096"/>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_DELHI</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PAB- 27.05.2020</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mdmdelhi@ymail.com"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5"/>
  <sheetViews>
    <sheetView view="pageBreakPreview" zoomScale="90" zoomScaleSheetLayoutView="90" workbookViewId="0">
      <selection activeCell="G6" sqref="G6"/>
    </sheetView>
  </sheetViews>
  <sheetFormatPr defaultRowHeight="30.75" x14ac:dyDescent="0.4"/>
  <cols>
    <col min="1" max="14" width="9.140625" style="617"/>
    <col min="15" max="15" width="12.42578125" style="617" customWidth="1"/>
    <col min="16" max="16384" width="9.140625" style="617"/>
  </cols>
  <sheetData>
    <row r="135" spans="1:1" x14ac:dyDescent="0.4">
      <c r="A135" s="617" t="s">
        <v>683</v>
      </c>
    </row>
  </sheetData>
  <printOptions horizontalCentered="1"/>
  <pageMargins left="0.70866141732283505" right="0.70866141732283505" top="0.23622047244094499" bottom="0" header="0.31496062992126" footer="0.31496062992126"/>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opLeftCell="A4" zoomScaleSheetLayoutView="90" workbookViewId="0">
      <selection activeCell="A7" sqref="A7:C7"/>
    </sheetView>
  </sheetViews>
  <sheetFormatPr defaultRowHeight="12.75" x14ac:dyDescent="0.2"/>
  <cols>
    <col min="1" max="1" width="7.5703125" customWidth="1"/>
    <col min="2" max="2" width="14.285156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677"/>
      <c r="E1" s="677"/>
      <c r="F1" s="677"/>
      <c r="G1" s="677"/>
      <c r="H1" s="677"/>
      <c r="I1" s="677"/>
      <c r="J1" s="677"/>
      <c r="K1" s="1"/>
      <c r="M1" s="100" t="s">
        <v>92</v>
      </c>
    </row>
    <row r="2" spans="1:19" ht="15" x14ac:dyDescent="0.2">
      <c r="A2" s="777" t="s">
        <v>0</v>
      </c>
      <c r="B2" s="777"/>
      <c r="C2" s="777"/>
      <c r="D2" s="777"/>
      <c r="E2" s="777"/>
      <c r="F2" s="777"/>
      <c r="G2" s="777"/>
      <c r="H2" s="777"/>
      <c r="I2" s="777"/>
      <c r="J2" s="777"/>
      <c r="K2" s="777"/>
      <c r="L2" s="777"/>
      <c r="M2" s="777"/>
      <c r="N2" s="777"/>
    </row>
    <row r="3" spans="1:19" ht="20.25" x14ac:dyDescent="0.3">
      <c r="A3" s="674" t="s">
        <v>741</v>
      </c>
      <c r="B3" s="674"/>
      <c r="C3" s="674"/>
      <c r="D3" s="674"/>
      <c r="E3" s="674"/>
      <c r="F3" s="674"/>
      <c r="G3" s="674"/>
      <c r="H3" s="674"/>
      <c r="I3" s="674"/>
      <c r="J3" s="674"/>
      <c r="K3" s="674"/>
      <c r="L3" s="674"/>
      <c r="M3" s="674"/>
      <c r="N3" s="674"/>
    </row>
    <row r="4" spans="1:19" ht="11.25" customHeight="1" x14ac:dyDescent="0.2"/>
    <row r="5" spans="1:19" ht="15.75" x14ac:dyDescent="0.25">
      <c r="A5" s="675" t="s">
        <v>795</v>
      </c>
      <c r="B5" s="675"/>
      <c r="C5" s="675"/>
      <c r="D5" s="675"/>
      <c r="E5" s="675"/>
      <c r="F5" s="675"/>
      <c r="G5" s="675"/>
      <c r="H5" s="675"/>
      <c r="I5" s="675"/>
      <c r="J5" s="675"/>
      <c r="K5" s="675"/>
      <c r="L5" s="675"/>
      <c r="M5" s="675"/>
      <c r="N5" s="675"/>
    </row>
    <row r="7" spans="1:19" ht="15.75" x14ac:dyDescent="0.25">
      <c r="A7" s="695" t="s">
        <v>948</v>
      </c>
      <c r="B7" s="695"/>
      <c r="C7" s="695"/>
      <c r="L7" s="773" t="s">
        <v>831</v>
      </c>
      <c r="M7" s="773"/>
      <c r="N7" s="773"/>
    </row>
    <row r="8" spans="1:19" ht="15.75" customHeight="1" x14ac:dyDescent="0.2">
      <c r="A8" s="774" t="s">
        <v>2</v>
      </c>
      <c r="B8" s="774" t="s">
        <v>3</v>
      </c>
      <c r="C8" s="638" t="s">
        <v>4</v>
      </c>
      <c r="D8" s="638"/>
      <c r="E8" s="638"/>
      <c r="F8" s="638"/>
      <c r="G8" s="638"/>
      <c r="H8" s="638" t="s">
        <v>106</v>
      </c>
      <c r="I8" s="638"/>
      <c r="J8" s="638"/>
      <c r="K8" s="638"/>
      <c r="L8" s="638"/>
      <c r="M8" s="774" t="s">
        <v>135</v>
      </c>
      <c r="N8" s="642" t="s">
        <v>136</v>
      </c>
    </row>
    <row r="9" spans="1:19" ht="51" x14ac:dyDescent="0.2">
      <c r="A9" s="775"/>
      <c r="B9" s="775"/>
      <c r="C9" s="5" t="s">
        <v>5</v>
      </c>
      <c r="D9" s="5" t="s">
        <v>6</v>
      </c>
      <c r="E9" s="5" t="s">
        <v>356</v>
      </c>
      <c r="F9" s="5" t="s">
        <v>104</v>
      </c>
      <c r="G9" s="5" t="s">
        <v>207</v>
      </c>
      <c r="H9" s="5" t="s">
        <v>5</v>
      </c>
      <c r="I9" s="5" t="s">
        <v>6</v>
      </c>
      <c r="J9" s="5" t="s">
        <v>356</v>
      </c>
      <c r="K9" s="5" t="s">
        <v>104</v>
      </c>
      <c r="L9" s="5" t="s">
        <v>206</v>
      </c>
      <c r="M9" s="775"/>
      <c r="N9" s="642"/>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ht="24" customHeight="1" x14ac:dyDescent="0.2">
      <c r="A11" s="297">
        <v>1</v>
      </c>
      <c r="B11" s="28" t="s">
        <v>898</v>
      </c>
      <c r="C11" s="9">
        <v>447</v>
      </c>
      <c r="D11" s="9">
        <v>176</v>
      </c>
      <c r="E11" s="9">
        <v>4</v>
      </c>
      <c r="F11" s="9">
        <v>0</v>
      </c>
      <c r="G11" s="28">
        <f t="shared" ref="G11:G17" si="0">SUM(C11:F11)</f>
        <v>627</v>
      </c>
      <c r="H11" s="9">
        <v>447</v>
      </c>
      <c r="I11" s="9">
        <v>176</v>
      </c>
      <c r="J11" s="9">
        <v>4</v>
      </c>
      <c r="K11" s="9">
        <v>0</v>
      </c>
      <c r="L11" s="28">
        <f t="shared" ref="L11:L17" si="1">SUM(H11:K11)</f>
        <v>627</v>
      </c>
      <c r="M11" s="9"/>
      <c r="N11" s="9"/>
    </row>
    <row r="12" spans="1:19" ht="24" customHeight="1" x14ac:dyDescent="0.2">
      <c r="A12" s="297">
        <v>2</v>
      </c>
      <c r="B12" s="28" t="s">
        <v>899</v>
      </c>
      <c r="C12" s="9">
        <v>29</v>
      </c>
      <c r="D12" s="9">
        <v>0</v>
      </c>
      <c r="E12" s="9">
        <v>0</v>
      </c>
      <c r="F12" s="9">
        <v>0</v>
      </c>
      <c r="G12" s="28">
        <f t="shared" si="0"/>
        <v>29</v>
      </c>
      <c r="H12" s="9">
        <v>29</v>
      </c>
      <c r="I12" s="9">
        <v>0</v>
      </c>
      <c r="J12" s="9">
        <v>0</v>
      </c>
      <c r="K12" s="9">
        <v>0</v>
      </c>
      <c r="L12" s="28">
        <f t="shared" si="1"/>
        <v>29</v>
      </c>
      <c r="M12" s="9"/>
      <c r="N12" s="9"/>
    </row>
    <row r="13" spans="1:19" ht="24" customHeight="1" x14ac:dyDescent="0.2">
      <c r="A13" s="297">
        <v>3</v>
      </c>
      <c r="B13" s="28" t="s">
        <v>900</v>
      </c>
      <c r="C13" s="9">
        <v>0</v>
      </c>
      <c r="D13" s="9">
        <v>6</v>
      </c>
      <c r="E13" s="9">
        <v>0</v>
      </c>
      <c r="F13" s="9">
        <v>0</v>
      </c>
      <c r="G13" s="28">
        <f t="shared" si="0"/>
        <v>6</v>
      </c>
      <c r="H13" s="9">
        <v>0</v>
      </c>
      <c r="I13" s="9">
        <v>6</v>
      </c>
      <c r="J13" s="9">
        <v>0</v>
      </c>
      <c r="K13" s="9">
        <v>0</v>
      </c>
      <c r="L13" s="28">
        <f t="shared" si="1"/>
        <v>6</v>
      </c>
      <c r="M13" s="9"/>
      <c r="N13" s="9"/>
    </row>
    <row r="14" spans="1:19" ht="24" customHeight="1" x14ac:dyDescent="0.2">
      <c r="A14" s="297">
        <v>4</v>
      </c>
      <c r="B14" s="28" t="s">
        <v>901</v>
      </c>
      <c r="C14" s="9">
        <v>0</v>
      </c>
      <c r="D14" s="9">
        <v>0</v>
      </c>
      <c r="E14" s="9">
        <v>0</v>
      </c>
      <c r="F14" s="9">
        <v>0</v>
      </c>
      <c r="G14" s="28">
        <f t="shared" si="0"/>
        <v>0</v>
      </c>
      <c r="H14" s="9">
        <v>0</v>
      </c>
      <c r="I14" s="9">
        <v>0</v>
      </c>
      <c r="J14" s="9">
        <v>0</v>
      </c>
      <c r="K14" s="9">
        <v>0</v>
      </c>
      <c r="L14" s="28">
        <f t="shared" si="1"/>
        <v>0</v>
      </c>
      <c r="M14" s="9"/>
      <c r="N14" s="9"/>
    </row>
    <row r="15" spans="1:19" ht="24" customHeight="1" x14ac:dyDescent="0.2">
      <c r="A15" s="297">
        <v>5</v>
      </c>
      <c r="B15" s="28" t="s">
        <v>902</v>
      </c>
      <c r="C15" s="9">
        <v>0</v>
      </c>
      <c r="D15" s="9">
        <v>0</v>
      </c>
      <c r="E15" s="9">
        <v>0</v>
      </c>
      <c r="F15" s="9"/>
      <c r="G15" s="28">
        <f t="shared" si="0"/>
        <v>0</v>
      </c>
      <c r="H15" s="9">
        <v>0</v>
      </c>
      <c r="I15" s="9">
        <v>0</v>
      </c>
      <c r="J15" s="9">
        <v>0</v>
      </c>
      <c r="K15" s="9"/>
      <c r="L15" s="28">
        <f t="shared" si="1"/>
        <v>0</v>
      </c>
      <c r="M15" s="9"/>
      <c r="N15" s="9"/>
    </row>
    <row r="16" spans="1:19" ht="24" customHeight="1" x14ac:dyDescent="0.2">
      <c r="A16" s="297">
        <v>6</v>
      </c>
      <c r="B16" s="28" t="s">
        <v>903</v>
      </c>
      <c r="C16" s="9">
        <v>0</v>
      </c>
      <c r="D16" s="9">
        <v>0</v>
      </c>
      <c r="E16" s="9">
        <v>0</v>
      </c>
      <c r="F16" s="9">
        <v>0</v>
      </c>
      <c r="G16" s="28">
        <f t="shared" si="0"/>
        <v>0</v>
      </c>
      <c r="H16" s="9">
        <v>0</v>
      </c>
      <c r="I16" s="9">
        <v>0</v>
      </c>
      <c r="J16" s="9">
        <v>0</v>
      </c>
      <c r="K16" s="9">
        <v>0</v>
      </c>
      <c r="L16" s="28">
        <f t="shared" si="1"/>
        <v>0</v>
      </c>
      <c r="M16" s="9"/>
      <c r="N16" s="9"/>
    </row>
    <row r="17" spans="1:14" ht="24" customHeight="1" x14ac:dyDescent="0.2">
      <c r="A17" s="297"/>
      <c r="B17" s="28" t="s">
        <v>19</v>
      </c>
      <c r="C17" s="28">
        <f>SUM(C11:C16)</f>
        <v>476</v>
      </c>
      <c r="D17" s="28">
        <f>SUM(D11:D16)</f>
        <v>182</v>
      </c>
      <c r="E17" s="28">
        <f>SUM(E11:E16)</f>
        <v>4</v>
      </c>
      <c r="F17" s="28">
        <f>SUM(F11:F16)</f>
        <v>0</v>
      </c>
      <c r="G17" s="28">
        <f t="shared" si="0"/>
        <v>662</v>
      </c>
      <c r="H17" s="28">
        <f>SUM(H11:H16)</f>
        <v>476</v>
      </c>
      <c r="I17" s="28">
        <f>SUM(I11:I16)</f>
        <v>182</v>
      </c>
      <c r="J17" s="28">
        <f>SUM(J11:J16)</f>
        <v>4</v>
      </c>
      <c r="K17" s="28">
        <f>SUM(K11:K16)</f>
        <v>0</v>
      </c>
      <c r="L17" s="28">
        <f t="shared" si="1"/>
        <v>662</v>
      </c>
      <c r="M17" s="9"/>
      <c r="N17" s="9"/>
    </row>
    <row r="18" spans="1:14" x14ac:dyDescent="0.2">
      <c r="A18" s="11"/>
      <c r="B18" s="12"/>
      <c r="C18" s="12"/>
      <c r="D18" s="12"/>
      <c r="E18" s="12"/>
      <c r="F18" s="12"/>
      <c r="G18" s="12"/>
      <c r="H18" s="12"/>
      <c r="I18" s="12"/>
      <c r="J18" s="12"/>
      <c r="K18" s="12"/>
      <c r="L18" s="12"/>
      <c r="M18" s="12"/>
      <c r="N18" s="12"/>
    </row>
    <row r="19" spans="1:14" x14ac:dyDescent="0.2">
      <c r="A19" s="10" t="s">
        <v>8</v>
      </c>
    </row>
    <row r="20" spans="1:14" x14ac:dyDescent="0.2">
      <c r="A20" t="s">
        <v>9</v>
      </c>
    </row>
    <row r="21" spans="1:14" x14ac:dyDescent="0.2">
      <c r="A21" t="s">
        <v>10</v>
      </c>
      <c r="L21" s="11" t="s">
        <v>11</v>
      </c>
      <c r="M21" s="11"/>
      <c r="N21" s="11" t="s">
        <v>11</v>
      </c>
    </row>
    <row r="22" spans="1:14" x14ac:dyDescent="0.2">
      <c r="A22" s="15" t="s">
        <v>428</v>
      </c>
      <c r="J22" s="11"/>
      <c r="K22" s="11"/>
      <c r="L22" s="11"/>
    </row>
    <row r="23" spans="1:14" x14ac:dyDescent="0.2">
      <c r="C23" s="15" t="s">
        <v>429</v>
      </c>
      <c r="E23" s="12"/>
      <c r="F23" s="12"/>
      <c r="G23" s="12"/>
      <c r="H23" s="12"/>
      <c r="I23" s="12"/>
      <c r="J23" s="12"/>
      <c r="K23" s="12"/>
      <c r="L23" s="12"/>
      <c r="M23" s="12"/>
    </row>
    <row r="24" spans="1:14" x14ac:dyDescent="0.2">
      <c r="E24" s="12"/>
      <c r="F24" s="12"/>
      <c r="G24" s="12"/>
      <c r="H24" s="12"/>
      <c r="I24" s="12"/>
      <c r="J24" s="12"/>
      <c r="K24" s="12"/>
      <c r="L24" s="12"/>
      <c r="M24" s="12"/>
      <c r="N24" s="12"/>
    </row>
    <row r="25" spans="1:14" x14ac:dyDescent="0.2">
      <c r="E25" s="12"/>
      <c r="F25" s="12"/>
      <c r="G25" s="12"/>
      <c r="H25" s="12"/>
      <c r="I25" s="12"/>
      <c r="J25" s="12"/>
      <c r="K25" s="12"/>
      <c r="L25" s="12"/>
      <c r="M25" s="12"/>
      <c r="N25" s="12"/>
    </row>
    <row r="26" spans="1:14" ht="15.75" customHeight="1" x14ac:dyDescent="0.25">
      <c r="A26" s="13" t="s">
        <v>12</v>
      </c>
      <c r="B26" s="13"/>
      <c r="C26" s="13"/>
      <c r="D26" s="13"/>
      <c r="E26" s="13"/>
      <c r="F26" s="13"/>
      <c r="G26" s="13"/>
      <c r="H26" s="13"/>
      <c r="L26" s="770" t="s">
        <v>13</v>
      </c>
      <c r="M26" s="770"/>
      <c r="N26" s="770"/>
    </row>
    <row r="27" spans="1:14" ht="15.75" customHeight="1" x14ac:dyDescent="0.2">
      <c r="A27" s="770" t="s">
        <v>14</v>
      </c>
      <c r="B27" s="770"/>
      <c r="C27" s="770"/>
      <c r="D27" s="770"/>
      <c r="E27" s="770"/>
      <c r="F27" s="770"/>
      <c r="G27" s="770"/>
      <c r="H27" s="770"/>
      <c r="I27" s="770"/>
      <c r="J27" s="770"/>
      <c r="K27" s="770"/>
      <c r="L27" s="770"/>
      <c r="M27" s="770"/>
      <c r="N27" s="770"/>
    </row>
    <row r="28" spans="1:14" ht="15.75" x14ac:dyDescent="0.2">
      <c r="A28" s="770" t="s">
        <v>15</v>
      </c>
      <c r="B28" s="770"/>
      <c r="C28" s="770"/>
      <c r="D28" s="770"/>
      <c r="E28" s="770"/>
      <c r="F28" s="770"/>
      <c r="G28" s="770"/>
      <c r="H28" s="770"/>
      <c r="I28" s="770"/>
      <c r="J28" s="770"/>
      <c r="K28" s="770"/>
      <c r="L28" s="770"/>
      <c r="M28" s="770"/>
      <c r="N28" s="770"/>
    </row>
    <row r="29" spans="1:14" x14ac:dyDescent="0.2">
      <c r="L29" s="646"/>
      <c r="M29" s="646"/>
      <c r="N29" s="646"/>
    </row>
    <row r="30" spans="1:14" x14ac:dyDescent="0.2">
      <c r="A30" s="769"/>
      <c r="B30" s="769"/>
      <c r="C30" s="769"/>
      <c r="D30" s="769"/>
      <c r="E30" s="769"/>
      <c r="F30" s="769"/>
      <c r="G30" s="769"/>
      <c r="H30" s="769"/>
      <c r="I30" s="769"/>
      <c r="J30" s="769"/>
      <c r="K30" s="769"/>
      <c r="L30" s="769"/>
      <c r="M30" s="769"/>
      <c r="N30" s="769"/>
    </row>
  </sheetData>
  <mergeCells count="17">
    <mergeCell ref="D1:J1"/>
    <mergeCell ref="A2:N2"/>
    <mergeCell ref="A3:N3"/>
    <mergeCell ref="A5:N5"/>
    <mergeCell ref="L7:N7"/>
    <mergeCell ref="A7:C7"/>
    <mergeCell ref="A30:N30"/>
    <mergeCell ref="L26:N26"/>
    <mergeCell ref="A27:N27"/>
    <mergeCell ref="M8:M9"/>
    <mergeCell ref="N8:N9"/>
    <mergeCell ref="L29:N29"/>
    <mergeCell ref="A28:N28"/>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SheetLayoutView="80" workbookViewId="0">
      <selection activeCell="G20" sqref="G20"/>
    </sheetView>
  </sheetViews>
  <sheetFormatPr defaultRowHeight="12.75" x14ac:dyDescent="0.2"/>
  <cols>
    <col min="2" max="2" width="15.4257812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677"/>
      <c r="E1" s="677"/>
      <c r="F1" s="677"/>
      <c r="G1" s="677"/>
      <c r="H1" s="677"/>
      <c r="I1" s="677"/>
      <c r="J1" s="677"/>
      <c r="M1" s="100" t="s">
        <v>251</v>
      </c>
    </row>
    <row r="2" spans="1:19" ht="15" x14ac:dyDescent="0.2">
      <c r="A2" s="777" t="s">
        <v>0</v>
      </c>
      <c r="B2" s="777"/>
      <c r="C2" s="777"/>
      <c r="D2" s="777"/>
      <c r="E2" s="777"/>
      <c r="F2" s="777"/>
      <c r="G2" s="777"/>
      <c r="H2" s="777"/>
      <c r="I2" s="777"/>
      <c r="J2" s="777"/>
      <c r="K2" s="777"/>
      <c r="L2" s="777"/>
      <c r="M2" s="777"/>
      <c r="N2" s="777"/>
    </row>
    <row r="3" spans="1:19" ht="20.25" x14ac:dyDescent="0.3">
      <c r="A3" s="674" t="s">
        <v>741</v>
      </c>
      <c r="B3" s="674"/>
      <c r="C3" s="674"/>
      <c r="D3" s="674"/>
      <c r="E3" s="674"/>
      <c r="F3" s="674"/>
      <c r="G3" s="674"/>
      <c r="H3" s="674"/>
      <c r="I3" s="674"/>
      <c r="J3" s="674"/>
      <c r="K3" s="674"/>
      <c r="L3" s="674"/>
      <c r="M3" s="674"/>
      <c r="N3" s="674"/>
    </row>
    <row r="4" spans="1:19" ht="11.25" customHeight="1" x14ac:dyDescent="0.2"/>
    <row r="5" spans="1:19" ht="15.75" x14ac:dyDescent="0.25">
      <c r="A5" s="675" t="s">
        <v>796</v>
      </c>
      <c r="B5" s="675"/>
      <c r="C5" s="675"/>
      <c r="D5" s="675"/>
      <c r="E5" s="675"/>
      <c r="F5" s="675"/>
      <c r="G5" s="675"/>
      <c r="H5" s="675"/>
      <c r="I5" s="675"/>
      <c r="J5" s="675"/>
      <c r="K5" s="675"/>
      <c r="L5" s="675"/>
      <c r="M5" s="675"/>
      <c r="N5" s="675"/>
    </row>
    <row r="7" spans="1:19" ht="15.75" x14ac:dyDescent="0.25">
      <c r="A7" s="695" t="s">
        <v>948</v>
      </c>
      <c r="B7" s="695"/>
      <c r="C7" s="695"/>
      <c r="L7" s="773" t="s">
        <v>831</v>
      </c>
      <c r="M7" s="773"/>
      <c r="N7" s="773"/>
      <c r="O7" s="108"/>
    </row>
    <row r="8" spans="1:19" ht="15.75" customHeight="1" x14ac:dyDescent="0.2">
      <c r="A8" s="774" t="s">
        <v>2</v>
      </c>
      <c r="B8" s="774" t="s">
        <v>3</v>
      </c>
      <c r="C8" s="638" t="s">
        <v>4</v>
      </c>
      <c r="D8" s="638"/>
      <c r="E8" s="638"/>
      <c r="F8" s="636"/>
      <c r="G8" s="636"/>
      <c r="H8" s="638" t="s">
        <v>106</v>
      </c>
      <c r="I8" s="638"/>
      <c r="J8" s="638"/>
      <c r="K8" s="638"/>
      <c r="L8" s="638"/>
      <c r="M8" s="774" t="s">
        <v>135</v>
      </c>
      <c r="N8" s="642" t="s">
        <v>136</v>
      </c>
    </row>
    <row r="9" spans="1:19" ht="51" x14ac:dyDescent="0.2">
      <c r="A9" s="775"/>
      <c r="B9" s="775"/>
      <c r="C9" s="5" t="s">
        <v>5</v>
      </c>
      <c r="D9" s="5" t="s">
        <v>6</v>
      </c>
      <c r="E9" s="5" t="s">
        <v>356</v>
      </c>
      <c r="F9" s="5" t="s">
        <v>104</v>
      </c>
      <c r="G9" s="5" t="s">
        <v>118</v>
      </c>
      <c r="H9" s="5" t="s">
        <v>5</v>
      </c>
      <c r="I9" s="5" t="s">
        <v>6</v>
      </c>
      <c r="J9" s="5" t="s">
        <v>356</v>
      </c>
      <c r="K9" s="7" t="s">
        <v>104</v>
      </c>
      <c r="L9" s="7" t="s">
        <v>119</v>
      </c>
      <c r="M9" s="775"/>
      <c r="N9" s="642"/>
      <c r="R9" s="9"/>
      <c r="S9" s="12"/>
    </row>
    <row r="10" spans="1:19" s="14" customFormat="1" x14ac:dyDescent="0.2">
      <c r="A10" s="5">
        <v>1</v>
      </c>
      <c r="B10" s="5">
        <v>2</v>
      </c>
      <c r="C10" s="5">
        <v>3</v>
      </c>
      <c r="D10" s="5">
        <v>4</v>
      </c>
      <c r="E10" s="5">
        <v>5</v>
      </c>
      <c r="F10" s="5">
        <v>6</v>
      </c>
      <c r="G10" s="5">
        <v>7</v>
      </c>
      <c r="H10" s="5">
        <v>8</v>
      </c>
      <c r="I10" s="5">
        <v>9</v>
      </c>
      <c r="J10" s="5">
        <v>10</v>
      </c>
      <c r="K10" s="3">
        <v>11</v>
      </c>
      <c r="L10" s="107">
        <v>12</v>
      </c>
      <c r="M10" s="107">
        <v>13</v>
      </c>
      <c r="N10" s="3">
        <v>14</v>
      </c>
    </row>
    <row r="11" spans="1:19" ht="22.5" customHeight="1" x14ac:dyDescent="0.2">
      <c r="A11" s="297">
        <v>1</v>
      </c>
      <c r="B11" s="28" t="s">
        <v>898</v>
      </c>
      <c r="C11" s="9">
        <v>578</v>
      </c>
      <c r="D11" s="9">
        <v>0</v>
      </c>
      <c r="E11" s="9">
        <v>0</v>
      </c>
      <c r="F11" s="9">
        <v>0</v>
      </c>
      <c r="G11" s="28">
        <f t="shared" ref="G11:G17" si="0">SUM(C11:F11)</f>
        <v>578</v>
      </c>
      <c r="H11" s="9">
        <v>578</v>
      </c>
      <c r="I11" s="9">
        <v>0</v>
      </c>
      <c r="J11" s="9">
        <v>0</v>
      </c>
      <c r="K11" s="9">
        <v>0</v>
      </c>
      <c r="L11" s="28">
        <f t="shared" ref="L11:L17" si="1">SUM(H11:K11)</f>
        <v>578</v>
      </c>
      <c r="M11" s="9"/>
      <c r="N11" s="9"/>
    </row>
    <row r="12" spans="1:19" ht="22.5" customHeight="1" x14ac:dyDescent="0.2">
      <c r="A12" s="297">
        <v>2</v>
      </c>
      <c r="B12" s="28" t="s">
        <v>899</v>
      </c>
      <c r="C12" s="9">
        <v>0</v>
      </c>
      <c r="D12" s="9">
        <v>0</v>
      </c>
      <c r="E12" s="9">
        <v>0</v>
      </c>
      <c r="F12" s="9">
        <v>0</v>
      </c>
      <c r="G12" s="28">
        <f t="shared" si="0"/>
        <v>0</v>
      </c>
      <c r="H12" s="9">
        <v>0</v>
      </c>
      <c r="I12" s="9">
        <v>0</v>
      </c>
      <c r="J12" s="9">
        <v>0</v>
      </c>
      <c r="K12" s="9">
        <v>0</v>
      </c>
      <c r="L12" s="28">
        <f t="shared" si="1"/>
        <v>0</v>
      </c>
      <c r="M12" s="9"/>
      <c r="N12" s="9"/>
    </row>
    <row r="13" spans="1:19" ht="22.5" customHeight="1" x14ac:dyDescent="0.2">
      <c r="A13" s="297">
        <v>3</v>
      </c>
      <c r="B13" s="28" t="s">
        <v>900</v>
      </c>
      <c r="C13" s="9">
        <v>0</v>
      </c>
      <c r="D13" s="9">
        <v>0</v>
      </c>
      <c r="E13" s="9">
        <v>0</v>
      </c>
      <c r="F13" s="9">
        <v>0</v>
      </c>
      <c r="G13" s="28">
        <f t="shared" si="0"/>
        <v>0</v>
      </c>
      <c r="H13" s="9">
        <v>0</v>
      </c>
      <c r="I13" s="9">
        <v>0</v>
      </c>
      <c r="J13" s="9">
        <v>0</v>
      </c>
      <c r="K13" s="9">
        <v>0</v>
      </c>
      <c r="L13" s="28">
        <f t="shared" si="1"/>
        <v>0</v>
      </c>
      <c r="M13" s="9"/>
      <c r="N13" s="9"/>
    </row>
    <row r="14" spans="1:19" ht="22.5" customHeight="1" x14ac:dyDescent="0.2">
      <c r="A14" s="297">
        <v>4</v>
      </c>
      <c r="B14" s="28" t="s">
        <v>901</v>
      </c>
      <c r="C14" s="9">
        <v>0</v>
      </c>
      <c r="D14" s="9">
        <v>0</v>
      </c>
      <c r="E14" s="9">
        <v>0</v>
      </c>
      <c r="F14" s="9">
        <v>0</v>
      </c>
      <c r="G14" s="28">
        <f t="shared" si="0"/>
        <v>0</v>
      </c>
      <c r="H14" s="9">
        <v>0</v>
      </c>
      <c r="I14" s="9">
        <v>0</v>
      </c>
      <c r="J14" s="9">
        <v>0</v>
      </c>
      <c r="K14" s="9">
        <v>0</v>
      </c>
      <c r="L14" s="28">
        <f t="shared" si="1"/>
        <v>0</v>
      </c>
      <c r="M14" s="9"/>
      <c r="N14" s="9"/>
    </row>
    <row r="15" spans="1:19" ht="22.5" customHeight="1" x14ac:dyDescent="0.2">
      <c r="A15" s="297">
        <v>5</v>
      </c>
      <c r="B15" s="28" t="s">
        <v>902</v>
      </c>
      <c r="C15" s="9">
        <v>0</v>
      </c>
      <c r="D15" s="9">
        <v>0</v>
      </c>
      <c r="E15" s="9">
        <v>0</v>
      </c>
      <c r="F15" s="9">
        <v>0</v>
      </c>
      <c r="G15" s="28">
        <f t="shared" si="0"/>
        <v>0</v>
      </c>
      <c r="H15" s="9">
        <v>0</v>
      </c>
      <c r="I15" s="9">
        <v>0</v>
      </c>
      <c r="J15" s="9">
        <v>0</v>
      </c>
      <c r="K15" s="9">
        <v>0</v>
      </c>
      <c r="L15" s="28">
        <f t="shared" si="1"/>
        <v>0</v>
      </c>
      <c r="M15" s="9"/>
      <c r="N15" s="9"/>
    </row>
    <row r="16" spans="1:19" ht="22.5" customHeight="1" x14ac:dyDescent="0.2">
      <c r="A16" s="297">
        <v>6</v>
      </c>
      <c r="B16" s="28" t="s">
        <v>903</v>
      </c>
      <c r="C16" s="9">
        <v>0</v>
      </c>
      <c r="D16" s="9">
        <v>0</v>
      </c>
      <c r="E16" s="9">
        <v>0</v>
      </c>
      <c r="F16" s="9">
        <v>0</v>
      </c>
      <c r="G16" s="28">
        <f t="shared" si="0"/>
        <v>0</v>
      </c>
      <c r="H16" s="9">
        <v>0</v>
      </c>
      <c r="I16" s="9">
        <v>0</v>
      </c>
      <c r="J16" s="9">
        <v>0</v>
      </c>
      <c r="K16" s="9">
        <v>0</v>
      </c>
      <c r="L16" s="28">
        <f t="shared" si="1"/>
        <v>0</v>
      </c>
      <c r="M16" s="9"/>
      <c r="N16" s="9"/>
    </row>
    <row r="17" spans="1:14" ht="22.5" customHeight="1" x14ac:dyDescent="0.2">
      <c r="A17" s="297"/>
      <c r="B17" s="28" t="s">
        <v>19</v>
      </c>
      <c r="C17" s="28">
        <f>SUM(C11:C16)</f>
        <v>578</v>
      </c>
      <c r="D17" s="28">
        <f>SUM(D11:D16)</f>
        <v>0</v>
      </c>
      <c r="E17" s="28">
        <f>SUM(E11:E16)</f>
        <v>0</v>
      </c>
      <c r="F17" s="28">
        <f>SUM(F11:F16)</f>
        <v>0</v>
      </c>
      <c r="G17" s="28">
        <f t="shared" si="0"/>
        <v>578</v>
      </c>
      <c r="H17" s="28">
        <f>SUM(H11:H16)</f>
        <v>578</v>
      </c>
      <c r="I17" s="28">
        <f>SUM(I11:I16)</f>
        <v>0</v>
      </c>
      <c r="J17" s="28">
        <f>SUM(J11:J16)</f>
        <v>0</v>
      </c>
      <c r="K17" s="28">
        <f>SUM(K11:K16)</f>
        <v>0</v>
      </c>
      <c r="L17" s="28">
        <f t="shared" si="1"/>
        <v>578</v>
      </c>
      <c r="M17" s="9"/>
      <c r="N17" s="9"/>
    </row>
    <row r="18" spans="1:14" x14ac:dyDescent="0.2">
      <c r="A18" s="11"/>
      <c r="B18" s="12"/>
      <c r="C18" s="12"/>
      <c r="D18" s="12"/>
      <c r="E18" s="12"/>
      <c r="F18" s="12"/>
      <c r="G18" s="12"/>
      <c r="H18" s="12"/>
      <c r="I18" s="12"/>
      <c r="J18" s="12"/>
      <c r="K18" s="12"/>
      <c r="L18" s="12"/>
      <c r="M18" s="12"/>
      <c r="N18" s="12"/>
    </row>
    <row r="19" spans="1:14" x14ac:dyDescent="0.2">
      <c r="A19" s="10" t="s">
        <v>8</v>
      </c>
      <c r="G19" s="620">
        <f>G17+'AT3B_cvrg(Insti)_UPY '!G17</f>
        <v>1240</v>
      </c>
    </row>
    <row r="20" spans="1:14" x14ac:dyDescent="0.2">
      <c r="A20" t="s">
        <v>9</v>
      </c>
    </row>
    <row r="21" spans="1:14" x14ac:dyDescent="0.2">
      <c r="A21" t="s">
        <v>10</v>
      </c>
      <c r="K21" s="11" t="s">
        <v>11</v>
      </c>
      <c r="L21" s="11" t="s">
        <v>11</v>
      </c>
      <c r="M21" s="11"/>
      <c r="N21" s="11" t="s">
        <v>11</v>
      </c>
    </row>
    <row r="22" spans="1:14" x14ac:dyDescent="0.2">
      <c r="A22" s="15" t="s">
        <v>428</v>
      </c>
      <c r="J22" s="11"/>
      <c r="K22" s="11"/>
      <c r="L22" s="11"/>
    </row>
    <row r="23" spans="1:14" x14ac:dyDescent="0.2">
      <c r="C23" s="15" t="s">
        <v>429</v>
      </c>
      <c r="E23" s="12"/>
      <c r="F23" s="12"/>
      <c r="G23" s="12"/>
      <c r="H23" s="12"/>
      <c r="I23" s="12"/>
      <c r="J23" s="12"/>
      <c r="K23" s="12"/>
      <c r="L23" s="12"/>
      <c r="M23" s="12"/>
    </row>
    <row r="24" spans="1:14" x14ac:dyDescent="0.2">
      <c r="E24" s="12"/>
      <c r="F24" s="12"/>
      <c r="G24" s="12"/>
      <c r="H24" s="12"/>
      <c r="I24" s="12"/>
      <c r="J24" s="12"/>
      <c r="K24" s="12"/>
      <c r="L24" s="12"/>
      <c r="M24" s="12"/>
      <c r="N24" s="12"/>
    </row>
    <row r="25" spans="1:14" x14ac:dyDescent="0.2">
      <c r="E25" s="12"/>
      <c r="F25" s="12"/>
      <c r="G25" s="12"/>
      <c r="H25" s="12"/>
      <c r="I25" s="12"/>
      <c r="J25" s="12"/>
      <c r="K25" s="12"/>
      <c r="L25" s="12"/>
      <c r="M25" s="12"/>
      <c r="N25" s="12"/>
    </row>
    <row r="26" spans="1:14" ht="15.75" customHeight="1" x14ac:dyDescent="0.25">
      <c r="A26" s="13" t="s">
        <v>12</v>
      </c>
      <c r="B26" s="13"/>
      <c r="C26" s="13"/>
      <c r="D26" s="13"/>
      <c r="E26" s="13"/>
      <c r="F26" s="13"/>
      <c r="G26" s="13"/>
      <c r="H26" s="13"/>
      <c r="K26" s="14"/>
      <c r="L26" s="770" t="s">
        <v>13</v>
      </c>
      <c r="M26" s="770"/>
      <c r="N26" s="770"/>
    </row>
    <row r="27" spans="1:14" ht="15.75" customHeight="1" x14ac:dyDescent="0.2">
      <c r="A27" s="770" t="s">
        <v>14</v>
      </c>
      <c r="B27" s="770"/>
      <c r="C27" s="770"/>
      <c r="D27" s="770"/>
      <c r="E27" s="770"/>
      <c r="F27" s="770"/>
      <c r="G27" s="770"/>
      <c r="H27" s="770"/>
      <c r="I27" s="770"/>
      <c r="J27" s="770"/>
      <c r="K27" s="770"/>
      <c r="L27" s="770"/>
      <c r="M27" s="770"/>
      <c r="N27" s="770"/>
    </row>
    <row r="28" spans="1:14" ht="15.75" x14ac:dyDescent="0.2">
      <c r="A28" s="770" t="s">
        <v>15</v>
      </c>
      <c r="B28" s="770"/>
      <c r="C28" s="770"/>
      <c r="D28" s="770"/>
      <c r="E28" s="770"/>
      <c r="F28" s="770"/>
      <c r="G28" s="770"/>
      <c r="H28" s="770"/>
      <c r="I28" s="770"/>
      <c r="J28" s="770"/>
      <c r="K28" s="770"/>
      <c r="L28" s="770"/>
      <c r="M28" s="770"/>
      <c r="N28" s="770"/>
    </row>
    <row r="29" spans="1:14" x14ac:dyDescent="0.2">
      <c r="K29" s="646" t="s">
        <v>86</v>
      </c>
      <c r="L29" s="646"/>
      <c r="M29" s="646"/>
      <c r="N29" s="646"/>
    </row>
    <row r="30" spans="1:14" x14ac:dyDescent="0.2">
      <c r="A30" s="769"/>
      <c r="B30" s="769"/>
      <c r="C30" s="769"/>
      <c r="D30" s="769"/>
      <c r="E30" s="769"/>
      <c r="F30" s="769"/>
      <c r="G30" s="769"/>
      <c r="H30" s="769"/>
      <c r="I30" s="769"/>
      <c r="J30" s="769"/>
      <c r="K30" s="769"/>
      <c r="L30" s="769"/>
      <c r="M30" s="769"/>
      <c r="N30" s="769"/>
    </row>
  </sheetData>
  <mergeCells count="17">
    <mergeCell ref="A30:N30"/>
    <mergeCell ref="N8:N9"/>
    <mergeCell ref="L26:N26"/>
    <mergeCell ref="A27:N27"/>
    <mergeCell ref="A28:N28"/>
    <mergeCell ref="K29:N29"/>
    <mergeCell ref="A8:A9"/>
    <mergeCell ref="B8:B9"/>
    <mergeCell ref="C8:G8"/>
    <mergeCell ref="H8:L8"/>
    <mergeCell ref="M8:M9"/>
    <mergeCell ref="D1:J1"/>
    <mergeCell ref="A2:N2"/>
    <mergeCell ref="A3:N3"/>
    <mergeCell ref="A5:N5"/>
    <mergeCell ref="L7:N7"/>
    <mergeCell ref="A7:C7"/>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opLeftCell="A6" zoomScaleSheetLayoutView="80" workbookViewId="0">
      <selection activeCell="H19" sqref="H19"/>
    </sheetView>
  </sheetViews>
  <sheetFormatPr defaultRowHeight="12.75" x14ac:dyDescent="0.2"/>
  <cols>
    <col min="1" max="1" width="7.140625" style="15" customWidth="1"/>
    <col min="2" max="2" width="15.42578125" style="15" bestFit="1"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5703125" style="15" customWidth="1"/>
    <col min="14" max="14" width="8.7109375" style="15" customWidth="1"/>
    <col min="15" max="15" width="8.85546875" style="15" customWidth="1"/>
    <col min="16" max="16" width="9.140625" style="15"/>
    <col min="17" max="17" width="11" style="15" customWidth="1"/>
    <col min="18" max="16384" width="9.140625" style="15"/>
  </cols>
  <sheetData>
    <row r="1" spans="1:18" customFormat="1" ht="12.75" customHeight="1" x14ac:dyDescent="0.2">
      <c r="D1" s="15"/>
      <c r="E1" s="15"/>
      <c r="F1" s="15"/>
      <c r="G1" s="15"/>
      <c r="H1" s="15"/>
      <c r="I1" s="15"/>
      <c r="J1" s="15"/>
      <c r="K1" s="15"/>
      <c r="L1" s="15"/>
      <c r="M1" s="15"/>
      <c r="N1" s="15"/>
      <c r="O1" s="672" t="s">
        <v>62</v>
      </c>
      <c r="P1" s="672"/>
      <c r="Q1" s="672"/>
    </row>
    <row r="2" spans="1:18" customFormat="1" ht="15" x14ac:dyDescent="0.2">
      <c r="A2" s="777" t="s">
        <v>0</v>
      </c>
      <c r="B2" s="777"/>
      <c r="C2" s="777"/>
      <c r="D2" s="777"/>
      <c r="E2" s="777"/>
      <c r="F2" s="777"/>
      <c r="G2" s="777"/>
      <c r="H2" s="777"/>
      <c r="I2" s="777"/>
      <c r="J2" s="777"/>
      <c r="K2" s="777"/>
      <c r="L2" s="777"/>
      <c r="M2" s="43"/>
      <c r="N2" s="43"/>
      <c r="O2" s="43"/>
      <c r="P2" s="43"/>
    </row>
    <row r="3" spans="1:18" customFormat="1" ht="20.25" x14ac:dyDescent="0.3">
      <c r="A3" s="674" t="s">
        <v>741</v>
      </c>
      <c r="B3" s="674"/>
      <c r="C3" s="674"/>
      <c r="D3" s="674"/>
      <c r="E3" s="674"/>
      <c r="F3" s="674"/>
      <c r="G3" s="674"/>
      <c r="H3" s="674"/>
      <c r="I3" s="674"/>
      <c r="J3" s="674"/>
      <c r="K3" s="674"/>
      <c r="L3" s="674"/>
      <c r="M3" s="42"/>
      <c r="N3" s="42"/>
      <c r="O3" s="42"/>
      <c r="P3" s="42"/>
    </row>
    <row r="4" spans="1:18" customFormat="1" ht="11.25" customHeight="1" x14ac:dyDescent="0.2"/>
    <row r="5" spans="1:18" customFormat="1" ht="15.75" customHeight="1" x14ac:dyDescent="0.25">
      <c r="A5" s="778" t="s">
        <v>797</v>
      </c>
      <c r="B5" s="778"/>
      <c r="C5" s="778"/>
      <c r="D5" s="778"/>
      <c r="E5" s="778"/>
      <c r="F5" s="778"/>
      <c r="G5" s="778"/>
      <c r="H5" s="778"/>
      <c r="I5" s="778"/>
      <c r="J5" s="778"/>
      <c r="K5" s="778"/>
      <c r="L5" s="778"/>
      <c r="M5" s="778"/>
      <c r="N5" s="778"/>
      <c r="O5" s="778"/>
      <c r="P5" s="15"/>
    </row>
    <row r="7" spans="1:18" ht="17.45" customHeight="1" x14ac:dyDescent="0.25">
      <c r="A7" s="695" t="s">
        <v>948</v>
      </c>
      <c r="B7" s="695"/>
      <c r="C7" s="695"/>
      <c r="N7" s="768" t="s">
        <v>831</v>
      </c>
      <c r="O7" s="768"/>
      <c r="P7" s="768"/>
      <c r="Q7" s="768"/>
    </row>
    <row r="8" spans="1:18" ht="24" customHeight="1" x14ac:dyDescent="0.2">
      <c r="A8" s="642" t="s">
        <v>2</v>
      </c>
      <c r="B8" s="642" t="s">
        <v>3</v>
      </c>
      <c r="C8" s="659" t="s">
        <v>760</v>
      </c>
      <c r="D8" s="659"/>
      <c r="E8" s="659"/>
      <c r="F8" s="659"/>
      <c r="G8" s="659"/>
      <c r="H8" s="780" t="s">
        <v>628</v>
      </c>
      <c r="I8" s="659"/>
      <c r="J8" s="659"/>
      <c r="K8" s="659"/>
      <c r="L8" s="659"/>
      <c r="M8" s="781" t="s">
        <v>114</v>
      </c>
      <c r="N8" s="782"/>
      <c r="O8" s="782"/>
      <c r="P8" s="782"/>
      <c r="Q8" s="783"/>
    </row>
    <row r="9" spans="1:18" s="14" customFormat="1" ht="60" customHeight="1" x14ac:dyDescent="0.2">
      <c r="A9" s="642"/>
      <c r="B9" s="642"/>
      <c r="C9" s="5" t="s">
        <v>214</v>
      </c>
      <c r="D9" s="5" t="s">
        <v>215</v>
      </c>
      <c r="E9" s="5" t="s">
        <v>356</v>
      </c>
      <c r="F9" s="5" t="s">
        <v>221</v>
      </c>
      <c r="G9" s="5" t="s">
        <v>118</v>
      </c>
      <c r="H9" s="98" t="s">
        <v>214</v>
      </c>
      <c r="I9" s="5" t="s">
        <v>215</v>
      </c>
      <c r="J9" s="5" t="s">
        <v>356</v>
      </c>
      <c r="K9" s="7" t="s">
        <v>221</v>
      </c>
      <c r="L9" s="5" t="s">
        <v>359</v>
      </c>
      <c r="M9" s="5" t="s">
        <v>214</v>
      </c>
      <c r="N9" s="5" t="s">
        <v>215</v>
      </c>
      <c r="O9" s="5" t="s">
        <v>356</v>
      </c>
      <c r="P9" s="7" t="s">
        <v>221</v>
      </c>
      <c r="Q9" s="5" t="s">
        <v>120</v>
      </c>
      <c r="R9" s="29"/>
    </row>
    <row r="10" spans="1:18" s="64" customFormat="1" x14ac:dyDescent="0.2">
      <c r="A10" s="63">
        <v>1</v>
      </c>
      <c r="B10" s="63">
        <v>2</v>
      </c>
      <c r="C10" s="63">
        <v>3</v>
      </c>
      <c r="D10" s="63">
        <v>4</v>
      </c>
      <c r="E10" s="63">
        <v>5</v>
      </c>
      <c r="F10" s="63">
        <v>6</v>
      </c>
      <c r="G10" s="63">
        <v>7</v>
      </c>
      <c r="H10" s="63">
        <v>8</v>
      </c>
      <c r="I10" s="63">
        <v>9</v>
      </c>
      <c r="J10" s="63">
        <v>10</v>
      </c>
      <c r="K10" s="63">
        <v>11</v>
      </c>
      <c r="L10" s="63">
        <v>12</v>
      </c>
      <c r="M10" s="63">
        <v>13</v>
      </c>
      <c r="N10" s="63">
        <v>14</v>
      </c>
      <c r="O10" s="63">
        <v>15</v>
      </c>
      <c r="P10" s="63">
        <v>16</v>
      </c>
      <c r="Q10" s="63">
        <v>17</v>
      </c>
    </row>
    <row r="11" spans="1:18" ht="24" customHeight="1" x14ac:dyDescent="0.2">
      <c r="A11" s="297">
        <v>1</v>
      </c>
      <c r="B11" s="28" t="s">
        <v>898</v>
      </c>
      <c r="C11" s="19">
        <v>129517</v>
      </c>
      <c r="D11" s="19">
        <v>26504</v>
      </c>
      <c r="E11" s="19">
        <v>1318</v>
      </c>
      <c r="F11" s="19">
        <v>0</v>
      </c>
      <c r="G11" s="19">
        <f t="shared" ref="G11:G17" si="0">SUM(C11:F11)</f>
        <v>157339</v>
      </c>
      <c r="H11" s="423">
        <f>M11/154</f>
        <v>96800.266233766233</v>
      </c>
      <c r="I11" s="424">
        <f>N11/154</f>
        <v>14819.85064935065</v>
      </c>
      <c r="J11" s="424">
        <f>O11/154</f>
        <v>336.40259740259739</v>
      </c>
      <c r="K11" s="424">
        <v>0</v>
      </c>
      <c r="L11" s="424">
        <f t="shared" ref="L11:L16" si="1">SUM(H11:K11)</f>
        <v>111956.51948051949</v>
      </c>
      <c r="M11" s="19">
        <v>14907241</v>
      </c>
      <c r="N11" s="19">
        <v>2282257</v>
      </c>
      <c r="O11" s="19">
        <v>51806</v>
      </c>
      <c r="P11" s="19">
        <v>0</v>
      </c>
      <c r="Q11" s="28">
        <f t="shared" ref="Q11:Q17" si="2">SUM(M11:P11)</f>
        <v>17241304</v>
      </c>
    </row>
    <row r="12" spans="1:18" ht="24" customHeight="1" x14ac:dyDescent="0.2">
      <c r="A12" s="297">
        <v>2</v>
      </c>
      <c r="B12" s="28" t="s">
        <v>899</v>
      </c>
      <c r="C12" s="19">
        <v>12721</v>
      </c>
      <c r="D12" s="19">
        <v>481</v>
      </c>
      <c r="E12" s="19">
        <v>0</v>
      </c>
      <c r="F12" s="19">
        <v>0</v>
      </c>
      <c r="G12" s="19">
        <f t="shared" si="0"/>
        <v>13202</v>
      </c>
      <c r="H12" s="423">
        <f>M12/163</f>
        <v>7923.9141104294476</v>
      </c>
      <c r="I12" s="424">
        <f>N12/163</f>
        <v>342.71779141104292</v>
      </c>
      <c r="J12" s="424">
        <f t="shared" ref="J12:J15" si="3">O12/154</f>
        <v>0</v>
      </c>
      <c r="K12" s="424">
        <v>0</v>
      </c>
      <c r="L12" s="424">
        <f t="shared" si="1"/>
        <v>8266.6319018404902</v>
      </c>
      <c r="M12" s="19">
        <v>1291598</v>
      </c>
      <c r="N12" s="19">
        <v>55863</v>
      </c>
      <c r="O12" s="19">
        <v>0</v>
      </c>
      <c r="P12" s="19">
        <v>0</v>
      </c>
      <c r="Q12" s="28">
        <f t="shared" si="2"/>
        <v>1347461</v>
      </c>
    </row>
    <row r="13" spans="1:18" ht="24" customHeight="1" x14ac:dyDescent="0.2">
      <c r="A13" s="297">
        <v>3</v>
      </c>
      <c r="B13" s="28" t="s">
        <v>900</v>
      </c>
      <c r="C13" s="19">
        <v>0</v>
      </c>
      <c r="D13" s="19">
        <v>2040</v>
      </c>
      <c r="E13" s="19">
        <v>0</v>
      </c>
      <c r="F13" s="19">
        <v>0</v>
      </c>
      <c r="G13" s="19">
        <f t="shared" si="0"/>
        <v>2040</v>
      </c>
      <c r="H13" s="423">
        <f t="shared" ref="H13:H17" si="4">M13/154</f>
        <v>0</v>
      </c>
      <c r="I13" s="424">
        <f t="shared" ref="I13:I15" si="5">N13/154</f>
        <v>1140.2597402597403</v>
      </c>
      <c r="J13" s="424">
        <f t="shared" si="3"/>
        <v>0</v>
      </c>
      <c r="K13" s="424">
        <v>0</v>
      </c>
      <c r="L13" s="424">
        <f t="shared" si="1"/>
        <v>1140.2597402597403</v>
      </c>
      <c r="M13" s="19">
        <v>0</v>
      </c>
      <c r="N13" s="19">
        <v>175600</v>
      </c>
      <c r="O13" s="19">
        <v>0</v>
      </c>
      <c r="P13" s="19">
        <v>0</v>
      </c>
      <c r="Q13" s="28">
        <f t="shared" si="2"/>
        <v>175600</v>
      </c>
    </row>
    <row r="14" spans="1:18" ht="24" customHeight="1" x14ac:dyDescent="0.2">
      <c r="A14" s="297">
        <v>4</v>
      </c>
      <c r="B14" s="28" t="s">
        <v>901</v>
      </c>
      <c r="C14" s="551">
        <v>313369</v>
      </c>
      <c r="D14" s="551">
        <v>4928</v>
      </c>
      <c r="E14" s="551">
        <v>0</v>
      </c>
      <c r="F14" s="551">
        <v>0</v>
      </c>
      <c r="G14" s="551">
        <f>C14+D14</f>
        <v>318297</v>
      </c>
      <c r="H14" s="423">
        <f>M14/153</f>
        <v>187720.75816993465</v>
      </c>
      <c r="I14" s="424">
        <f>N14/153</f>
        <v>3110.5490196078431</v>
      </c>
      <c r="J14" s="424">
        <f t="shared" si="3"/>
        <v>0</v>
      </c>
      <c r="K14" s="424">
        <v>0</v>
      </c>
      <c r="L14" s="424">
        <f t="shared" si="1"/>
        <v>190831.30718954248</v>
      </c>
      <c r="M14" s="19">
        <v>28721276</v>
      </c>
      <c r="N14" s="19">
        <v>475914</v>
      </c>
      <c r="O14" s="19">
        <v>0</v>
      </c>
      <c r="P14" s="19">
        <v>0</v>
      </c>
      <c r="Q14" s="28">
        <f t="shared" si="2"/>
        <v>29197190</v>
      </c>
    </row>
    <row r="15" spans="1:18" ht="24" customHeight="1" x14ac:dyDescent="0.2">
      <c r="A15" s="297">
        <v>5</v>
      </c>
      <c r="B15" s="28" t="s">
        <v>902</v>
      </c>
      <c r="C15" s="19">
        <v>259000</v>
      </c>
      <c r="D15" s="19">
        <v>1909</v>
      </c>
      <c r="E15" s="19">
        <v>0</v>
      </c>
      <c r="F15" s="19">
        <v>0</v>
      </c>
      <c r="G15" s="19">
        <f t="shared" si="0"/>
        <v>260909</v>
      </c>
      <c r="H15" s="423">
        <f t="shared" si="4"/>
        <v>146361.2077922078</v>
      </c>
      <c r="I15" s="424">
        <f t="shared" si="5"/>
        <v>1401.0519480519481</v>
      </c>
      <c r="J15" s="424">
        <f t="shared" si="3"/>
        <v>0</v>
      </c>
      <c r="K15" s="424">
        <v>0</v>
      </c>
      <c r="L15" s="424">
        <f t="shared" si="1"/>
        <v>147762.25974025976</v>
      </c>
      <c r="M15" s="19">
        <v>22539626</v>
      </c>
      <c r="N15" s="19">
        <v>215762</v>
      </c>
      <c r="O15" s="19">
        <v>0</v>
      </c>
      <c r="P15" s="19">
        <v>0</v>
      </c>
      <c r="Q15" s="28">
        <f t="shared" si="2"/>
        <v>22755388</v>
      </c>
    </row>
    <row r="16" spans="1:18" ht="24" customHeight="1" x14ac:dyDescent="0.2">
      <c r="A16" s="297">
        <v>6</v>
      </c>
      <c r="B16" s="28" t="s">
        <v>903</v>
      </c>
      <c r="C16" s="236">
        <v>172026</v>
      </c>
      <c r="D16" s="236">
        <v>2445</v>
      </c>
      <c r="E16" s="236">
        <v>3141</v>
      </c>
      <c r="F16" s="236">
        <v>0</v>
      </c>
      <c r="G16" s="236">
        <f t="shared" si="0"/>
        <v>177612</v>
      </c>
      <c r="H16" s="547">
        <f>M16/155</f>
        <v>88926</v>
      </c>
      <c r="I16" s="548">
        <f>N16/155</f>
        <v>918</v>
      </c>
      <c r="J16" s="548">
        <f>O16/155</f>
        <v>1836</v>
      </c>
      <c r="K16" s="548">
        <v>0</v>
      </c>
      <c r="L16" s="548">
        <f t="shared" si="1"/>
        <v>91680</v>
      </c>
      <c r="M16" s="236">
        <v>13783530</v>
      </c>
      <c r="N16" s="236">
        <v>142290</v>
      </c>
      <c r="O16" s="236">
        <v>284580</v>
      </c>
      <c r="P16" s="236">
        <v>0</v>
      </c>
      <c r="Q16" s="330">
        <f t="shared" si="2"/>
        <v>14210400</v>
      </c>
    </row>
    <row r="17" spans="1:18" ht="24" customHeight="1" x14ac:dyDescent="0.2">
      <c r="A17" s="297"/>
      <c r="B17" s="28" t="s">
        <v>19</v>
      </c>
      <c r="C17" s="28">
        <f>SUM(C11:C16)</f>
        <v>886633</v>
      </c>
      <c r="D17" s="28">
        <f>SUM(D11:D16)</f>
        <v>38307</v>
      </c>
      <c r="E17" s="28">
        <f>SUM(E11:E16)</f>
        <v>4459</v>
      </c>
      <c r="F17" s="28">
        <f>SUM(F11:F16)</f>
        <v>0</v>
      </c>
      <c r="G17" s="28">
        <f t="shared" si="0"/>
        <v>929399</v>
      </c>
      <c r="H17" s="425">
        <f t="shared" si="4"/>
        <v>527553.70779220783</v>
      </c>
      <c r="I17" s="426">
        <f t="shared" ref="I17:O17" si="6">SUM(I11:I16)</f>
        <v>21732.429148681225</v>
      </c>
      <c r="J17" s="426">
        <f t="shared" si="6"/>
        <v>2172.4025974025972</v>
      </c>
      <c r="K17" s="426">
        <f t="shared" si="6"/>
        <v>0</v>
      </c>
      <c r="L17" s="426">
        <f t="shared" si="6"/>
        <v>551636.97805242194</v>
      </c>
      <c r="M17" s="28">
        <f t="shared" si="6"/>
        <v>81243271</v>
      </c>
      <c r="N17" s="28">
        <f t="shared" si="6"/>
        <v>3347686</v>
      </c>
      <c r="O17" s="28">
        <f t="shared" si="6"/>
        <v>336386</v>
      </c>
      <c r="P17" s="28">
        <v>0</v>
      </c>
      <c r="Q17" s="28">
        <f t="shared" si="2"/>
        <v>84927343</v>
      </c>
    </row>
    <row r="18" spans="1:18" x14ac:dyDescent="0.2">
      <c r="A18" s="70"/>
      <c r="B18" s="21"/>
      <c r="C18" s="21"/>
      <c r="D18" s="21"/>
      <c r="E18" s="21"/>
      <c r="F18" s="21"/>
      <c r="G18" s="21"/>
      <c r="H18" s="21"/>
      <c r="I18" s="21"/>
      <c r="J18" s="21"/>
      <c r="K18" s="21"/>
      <c r="L18" s="21"/>
      <c r="M18" s="21"/>
      <c r="N18" s="21"/>
      <c r="O18" s="21"/>
      <c r="P18" s="21"/>
      <c r="Q18" s="21"/>
    </row>
    <row r="19" spans="1:18" x14ac:dyDescent="0.2">
      <c r="A19" s="10" t="s">
        <v>8</v>
      </c>
      <c r="B19"/>
      <c r="C19"/>
      <c r="D19"/>
      <c r="G19" s="15">
        <f>G17+'enrolment vs availed_UPY'!G17</f>
        <v>1604505</v>
      </c>
    </row>
    <row r="20" spans="1:18" x14ac:dyDescent="0.2">
      <c r="A20" t="s">
        <v>9</v>
      </c>
      <c r="B20"/>
      <c r="C20"/>
      <c r="D20"/>
    </row>
    <row r="21" spans="1:18" x14ac:dyDescent="0.2">
      <c r="A21" t="s">
        <v>10</v>
      </c>
      <c r="B21"/>
      <c r="C21"/>
      <c r="D21"/>
      <c r="I21" s="11"/>
      <c r="J21" s="11"/>
      <c r="K21" s="11"/>
      <c r="L21" s="11"/>
    </row>
    <row r="22" spans="1:18" customFormat="1" x14ac:dyDescent="0.2">
      <c r="A22" s="15" t="s">
        <v>428</v>
      </c>
      <c r="J22" s="11"/>
      <c r="K22" s="11"/>
      <c r="L22" s="11"/>
    </row>
    <row r="23" spans="1:18" customFormat="1" x14ac:dyDescent="0.2">
      <c r="C23" s="15" t="s">
        <v>429</v>
      </c>
      <c r="E23" s="12"/>
      <c r="F23" s="12"/>
      <c r="G23" s="12"/>
      <c r="H23" s="12"/>
      <c r="I23" s="12"/>
      <c r="J23" s="12"/>
      <c r="K23" s="12"/>
      <c r="L23" s="12"/>
      <c r="M23" s="12"/>
    </row>
    <row r="24" spans="1:18" x14ac:dyDescent="0.2">
      <c r="A24" s="14" t="s">
        <v>12</v>
      </c>
      <c r="B24" s="14"/>
      <c r="C24" s="14"/>
      <c r="D24" s="14"/>
      <c r="E24" s="14"/>
      <c r="F24" s="14"/>
      <c r="G24" s="14"/>
      <c r="I24" s="14"/>
      <c r="O24" s="630" t="s">
        <v>13</v>
      </c>
      <c r="P24" s="630"/>
      <c r="Q24" s="652"/>
    </row>
    <row r="25" spans="1:18" ht="12.75" customHeight="1" x14ac:dyDescent="0.2">
      <c r="A25" s="630" t="s">
        <v>14</v>
      </c>
      <c r="B25" s="630"/>
      <c r="C25" s="630"/>
      <c r="D25" s="630"/>
      <c r="E25" s="630"/>
      <c r="F25" s="630"/>
      <c r="G25" s="630"/>
      <c r="H25" s="630"/>
      <c r="I25" s="630"/>
      <c r="J25" s="630"/>
      <c r="K25" s="630"/>
      <c r="L25" s="630"/>
      <c r="M25" s="630"/>
      <c r="N25" s="630"/>
      <c r="O25" s="630"/>
      <c r="P25" s="630"/>
      <c r="Q25" s="630"/>
    </row>
    <row r="26" spans="1:18" x14ac:dyDescent="0.2">
      <c r="A26" s="647" t="s">
        <v>94</v>
      </c>
      <c r="B26" s="647"/>
      <c r="C26" s="647"/>
      <c r="D26" s="647"/>
      <c r="E26" s="647"/>
      <c r="F26" s="647"/>
      <c r="G26" s="647"/>
      <c r="H26" s="647"/>
      <c r="I26" s="647"/>
      <c r="J26" s="647"/>
      <c r="K26" s="647"/>
      <c r="L26" s="647"/>
      <c r="M26" s="647"/>
      <c r="N26" s="647"/>
      <c r="O26" s="647"/>
      <c r="P26" s="647"/>
      <c r="Q26" s="647"/>
      <c r="R26" s="647"/>
    </row>
    <row r="27" spans="1:18" x14ac:dyDescent="0.2">
      <c r="A27" s="14"/>
      <c r="B27" s="14"/>
      <c r="C27" s="14"/>
      <c r="D27" s="14"/>
      <c r="E27" s="14"/>
      <c r="F27" s="14"/>
      <c r="N27" s="646" t="s">
        <v>86</v>
      </c>
      <c r="O27" s="646"/>
      <c r="P27" s="646"/>
      <c r="Q27" s="646"/>
    </row>
    <row r="28" spans="1:18" x14ac:dyDescent="0.2">
      <c r="A28" s="779"/>
      <c r="B28" s="779"/>
      <c r="C28" s="779"/>
      <c r="D28" s="779"/>
      <c r="E28" s="779"/>
      <c r="F28" s="779"/>
      <c r="G28" s="779"/>
      <c r="H28" s="779"/>
      <c r="I28" s="779"/>
      <c r="J28" s="779"/>
      <c r="K28" s="779"/>
      <c r="L28" s="779"/>
    </row>
  </sheetData>
  <mergeCells count="16">
    <mergeCell ref="A7:C7"/>
    <mergeCell ref="A5:O5"/>
    <mergeCell ref="A28:L28"/>
    <mergeCell ref="O1:Q1"/>
    <mergeCell ref="A2:L2"/>
    <mergeCell ref="A3:L3"/>
    <mergeCell ref="A8:A9"/>
    <mergeCell ref="B8:B9"/>
    <mergeCell ref="C8:G8"/>
    <mergeCell ref="H8:L8"/>
    <mergeCell ref="M8:Q8"/>
    <mergeCell ref="N27:Q27"/>
    <mergeCell ref="A26:R26"/>
    <mergeCell ref="O24:Q24"/>
    <mergeCell ref="A25:Q25"/>
    <mergeCell ref="N7:Q7"/>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SheetLayoutView="80" workbookViewId="0">
      <selection activeCell="G17" sqref="G17"/>
    </sheetView>
  </sheetViews>
  <sheetFormatPr defaultRowHeight="12.75" x14ac:dyDescent="0.2"/>
  <cols>
    <col min="1" max="1" width="7.140625" style="15" customWidth="1"/>
    <col min="2" max="2" width="10.5703125" style="15" bestFit="1"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9.7109375" style="15" customWidth="1"/>
    <col min="14" max="14" width="8.7109375" style="15" customWidth="1"/>
    <col min="15" max="15" width="8.85546875" style="15" customWidth="1"/>
    <col min="16" max="16" width="9.140625" style="15"/>
    <col min="17" max="17" width="11" style="15" customWidth="1"/>
    <col min="18" max="18" width="9.140625" style="15" hidden="1" customWidth="1"/>
    <col min="19" max="16384" width="9.140625" style="15"/>
  </cols>
  <sheetData>
    <row r="1" spans="1:19" customFormat="1" ht="12.75" customHeight="1" x14ac:dyDescent="0.2">
      <c r="D1" s="15"/>
      <c r="E1" s="15"/>
      <c r="F1" s="15"/>
      <c r="G1" s="15"/>
      <c r="H1" s="15"/>
      <c r="I1" s="15"/>
      <c r="J1" s="15"/>
      <c r="K1" s="15"/>
      <c r="L1" s="15"/>
      <c r="M1" s="15"/>
      <c r="N1" s="15"/>
      <c r="O1" s="672" t="s">
        <v>63</v>
      </c>
      <c r="P1" s="672"/>
      <c r="Q1" s="672"/>
    </row>
    <row r="2" spans="1:19" customFormat="1" ht="15.75" x14ac:dyDescent="0.25">
      <c r="A2" s="673" t="s">
        <v>0</v>
      </c>
      <c r="B2" s="673"/>
      <c r="C2" s="673"/>
      <c r="D2" s="673"/>
      <c r="E2" s="673"/>
      <c r="F2" s="673"/>
      <c r="G2" s="673"/>
      <c r="H2" s="673"/>
      <c r="I2" s="673"/>
      <c r="J2" s="673"/>
      <c r="K2" s="673"/>
      <c r="L2" s="673"/>
      <c r="M2" s="43"/>
      <c r="N2" s="43"/>
      <c r="O2" s="43"/>
      <c r="P2" s="43"/>
    </row>
    <row r="3" spans="1:19" customFormat="1" ht="20.25" x14ac:dyDescent="0.3">
      <c r="A3" s="674" t="s">
        <v>741</v>
      </c>
      <c r="B3" s="674"/>
      <c r="C3" s="674"/>
      <c r="D3" s="674"/>
      <c r="E3" s="674"/>
      <c r="F3" s="674"/>
      <c r="G3" s="674"/>
      <c r="H3" s="674"/>
      <c r="I3" s="674"/>
      <c r="J3" s="674"/>
      <c r="K3" s="674"/>
      <c r="L3" s="674"/>
      <c r="M3" s="42"/>
      <c r="N3" s="42"/>
      <c r="O3" s="42"/>
      <c r="P3" s="42"/>
    </row>
    <row r="4" spans="1:19" customFormat="1" ht="11.25" customHeight="1" x14ac:dyDescent="0.2"/>
    <row r="5" spans="1:19" customFormat="1" ht="15.75" x14ac:dyDescent="0.25">
      <c r="A5" s="778" t="s">
        <v>798</v>
      </c>
      <c r="B5" s="778"/>
      <c r="C5" s="778"/>
      <c r="D5" s="778"/>
      <c r="E5" s="778"/>
      <c r="F5" s="778"/>
      <c r="G5" s="778"/>
      <c r="H5" s="778"/>
      <c r="I5" s="778"/>
      <c r="J5" s="778"/>
      <c r="K5" s="778"/>
      <c r="L5" s="778"/>
      <c r="M5" s="15"/>
      <c r="N5" s="15"/>
      <c r="O5" s="15"/>
      <c r="P5" s="15"/>
    </row>
    <row r="7" spans="1:19" ht="12.6" customHeight="1" x14ac:dyDescent="0.25">
      <c r="A7" s="695" t="s">
        <v>948</v>
      </c>
      <c r="B7" s="695"/>
      <c r="C7" s="695"/>
      <c r="N7" s="768" t="s">
        <v>831</v>
      </c>
      <c r="O7" s="768"/>
      <c r="P7" s="768"/>
      <c r="Q7" s="768"/>
      <c r="R7" s="768"/>
    </row>
    <row r="8" spans="1:19" s="14" customFormat="1" ht="29.45" customHeight="1" x14ac:dyDescent="0.2">
      <c r="A8" s="642" t="s">
        <v>2</v>
      </c>
      <c r="B8" s="642" t="s">
        <v>3</v>
      </c>
      <c r="C8" s="659" t="s">
        <v>760</v>
      </c>
      <c r="D8" s="659"/>
      <c r="E8" s="659"/>
      <c r="F8" s="659"/>
      <c r="G8" s="659"/>
      <c r="H8" s="780" t="s">
        <v>628</v>
      </c>
      <c r="I8" s="659"/>
      <c r="J8" s="659"/>
      <c r="K8" s="659"/>
      <c r="L8" s="659"/>
      <c r="M8" s="781" t="s">
        <v>114</v>
      </c>
      <c r="N8" s="782"/>
      <c r="O8" s="782"/>
      <c r="P8" s="782"/>
      <c r="Q8" s="783"/>
    </row>
    <row r="9" spans="1:19" s="14" customFormat="1" ht="38.25" x14ac:dyDescent="0.2">
      <c r="A9" s="642"/>
      <c r="B9" s="642"/>
      <c r="C9" s="5" t="s">
        <v>214</v>
      </c>
      <c r="D9" s="5" t="s">
        <v>215</v>
      </c>
      <c r="E9" s="5" t="s">
        <v>356</v>
      </c>
      <c r="F9" s="7" t="s">
        <v>221</v>
      </c>
      <c r="G9" s="7" t="s">
        <v>118</v>
      </c>
      <c r="H9" s="5" t="s">
        <v>214</v>
      </c>
      <c r="I9" s="5" t="s">
        <v>215</v>
      </c>
      <c r="J9" s="5" t="s">
        <v>356</v>
      </c>
      <c r="K9" s="5" t="s">
        <v>221</v>
      </c>
      <c r="L9" s="5" t="s">
        <v>119</v>
      </c>
      <c r="M9" s="5" t="s">
        <v>214</v>
      </c>
      <c r="N9" s="5" t="s">
        <v>215</v>
      </c>
      <c r="O9" s="5" t="s">
        <v>356</v>
      </c>
      <c r="P9" s="7" t="s">
        <v>221</v>
      </c>
      <c r="Q9" s="5" t="s">
        <v>120</v>
      </c>
      <c r="R9" s="28"/>
      <c r="S9" s="29"/>
    </row>
    <row r="10" spans="1:19" s="14"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ht="21.75" customHeight="1" x14ac:dyDescent="0.2">
      <c r="A11" s="297">
        <v>1</v>
      </c>
      <c r="B11" s="28" t="s">
        <v>898</v>
      </c>
      <c r="C11" s="19">
        <v>624929</v>
      </c>
      <c r="D11" s="19">
        <v>41296</v>
      </c>
      <c r="E11" s="19">
        <v>1078</v>
      </c>
      <c r="F11" s="26">
        <v>0</v>
      </c>
      <c r="G11" s="376">
        <f t="shared" ref="G11:G17" si="0">SUM(C11:F11)</f>
        <v>667303</v>
      </c>
      <c r="H11" s="424">
        <f>M11/157</f>
        <v>366448.41401273885</v>
      </c>
      <c r="I11" s="424">
        <f>N11/157</f>
        <v>23126.71974522293</v>
      </c>
      <c r="J11" s="424">
        <f>O11/157</f>
        <v>237.38853503184714</v>
      </c>
      <c r="K11" s="424">
        <v>0</v>
      </c>
      <c r="L11" s="424">
        <f t="shared" ref="L11:L17" si="1">SUM(H11:K11)</f>
        <v>389812.52229299367</v>
      </c>
      <c r="M11" s="19">
        <v>57532401</v>
      </c>
      <c r="N11" s="19">
        <v>3630895</v>
      </c>
      <c r="O11" s="19">
        <v>37270</v>
      </c>
      <c r="P11" s="19">
        <v>0</v>
      </c>
      <c r="Q11" s="28">
        <f t="shared" ref="Q11:Q17" si="2">SUM(M11:P11)</f>
        <v>61200566</v>
      </c>
    </row>
    <row r="12" spans="1:19" ht="21.75" customHeight="1" x14ac:dyDescent="0.2">
      <c r="A12" s="297">
        <v>2</v>
      </c>
      <c r="B12" s="28" t="s">
        <v>899</v>
      </c>
      <c r="C12" s="19">
        <v>6922</v>
      </c>
      <c r="D12" s="19">
        <v>0</v>
      </c>
      <c r="E12" s="19">
        <v>0</v>
      </c>
      <c r="F12" s="26">
        <v>0</v>
      </c>
      <c r="G12" s="376">
        <f t="shared" si="0"/>
        <v>6922</v>
      </c>
      <c r="H12" s="424">
        <f>M12/163</f>
        <v>4528.7177914110425</v>
      </c>
      <c r="I12" s="424">
        <f t="shared" ref="I12:I16" si="3">N12/157</f>
        <v>0</v>
      </c>
      <c r="J12" s="424">
        <f t="shared" ref="J12:J16" si="4">O12/157</f>
        <v>0</v>
      </c>
      <c r="K12" s="424">
        <v>0</v>
      </c>
      <c r="L12" s="424">
        <f t="shared" si="1"/>
        <v>4528.7177914110425</v>
      </c>
      <c r="M12" s="19">
        <v>738181</v>
      </c>
      <c r="N12" s="19">
        <v>0</v>
      </c>
      <c r="O12" s="19">
        <v>0</v>
      </c>
      <c r="P12" s="19">
        <v>0</v>
      </c>
      <c r="Q12" s="28">
        <f t="shared" si="2"/>
        <v>738181</v>
      </c>
    </row>
    <row r="13" spans="1:19" ht="21.75" customHeight="1" x14ac:dyDescent="0.2">
      <c r="A13" s="297">
        <v>3</v>
      </c>
      <c r="B13" s="28" t="s">
        <v>900</v>
      </c>
      <c r="C13" s="19">
        <v>0</v>
      </c>
      <c r="D13" s="19">
        <v>881</v>
      </c>
      <c r="E13" s="19">
        <v>0</v>
      </c>
      <c r="F13" s="26">
        <v>0</v>
      </c>
      <c r="G13" s="376">
        <f t="shared" si="0"/>
        <v>881</v>
      </c>
      <c r="H13" s="424">
        <f t="shared" ref="H13:H16" si="5">M13/157</f>
        <v>0</v>
      </c>
      <c r="I13" s="424">
        <f t="shared" si="3"/>
        <v>709.828025477707</v>
      </c>
      <c r="J13" s="424">
        <f t="shared" si="4"/>
        <v>0</v>
      </c>
      <c r="K13" s="424">
        <v>0</v>
      </c>
      <c r="L13" s="424">
        <f t="shared" si="1"/>
        <v>709.828025477707</v>
      </c>
      <c r="M13" s="19">
        <v>0</v>
      </c>
      <c r="N13" s="19">
        <v>111443</v>
      </c>
      <c r="O13" s="19">
        <v>0</v>
      </c>
      <c r="P13" s="19">
        <v>0</v>
      </c>
      <c r="Q13" s="28">
        <f t="shared" si="2"/>
        <v>111443</v>
      </c>
    </row>
    <row r="14" spans="1:19" ht="21.75" customHeight="1" x14ac:dyDescent="0.2">
      <c r="A14" s="297">
        <v>4</v>
      </c>
      <c r="B14" s="28" t="s">
        <v>901</v>
      </c>
      <c r="C14" s="19">
        <v>0</v>
      </c>
      <c r="D14" s="19">
        <v>0</v>
      </c>
      <c r="E14" s="19">
        <v>0</v>
      </c>
      <c r="F14" s="26">
        <v>0</v>
      </c>
      <c r="G14" s="376">
        <f t="shared" si="0"/>
        <v>0</v>
      </c>
      <c r="H14" s="424">
        <f t="shared" si="5"/>
        <v>0</v>
      </c>
      <c r="I14" s="424">
        <f t="shared" si="3"/>
        <v>0</v>
      </c>
      <c r="J14" s="424">
        <f t="shared" si="4"/>
        <v>0</v>
      </c>
      <c r="K14" s="424">
        <v>0</v>
      </c>
      <c r="L14" s="424">
        <f t="shared" si="1"/>
        <v>0</v>
      </c>
      <c r="M14" s="19">
        <v>0</v>
      </c>
      <c r="N14" s="19">
        <v>0</v>
      </c>
      <c r="O14" s="19">
        <v>0</v>
      </c>
      <c r="P14" s="19">
        <v>0</v>
      </c>
      <c r="Q14" s="28">
        <f t="shared" si="2"/>
        <v>0</v>
      </c>
    </row>
    <row r="15" spans="1:19" ht="21.75" customHeight="1" x14ac:dyDescent="0.2">
      <c r="A15" s="297">
        <v>5</v>
      </c>
      <c r="B15" s="28" t="s">
        <v>902</v>
      </c>
      <c r="C15" s="19">
        <v>0</v>
      </c>
      <c r="D15" s="19">
        <v>0</v>
      </c>
      <c r="E15" s="19">
        <v>0</v>
      </c>
      <c r="F15" s="26">
        <v>0</v>
      </c>
      <c r="G15" s="376">
        <f t="shared" si="0"/>
        <v>0</v>
      </c>
      <c r="H15" s="424">
        <f t="shared" si="5"/>
        <v>0</v>
      </c>
      <c r="I15" s="424">
        <f t="shared" si="3"/>
        <v>0</v>
      </c>
      <c r="J15" s="424">
        <f t="shared" si="4"/>
        <v>0</v>
      </c>
      <c r="K15" s="424">
        <v>0</v>
      </c>
      <c r="L15" s="424">
        <f t="shared" si="1"/>
        <v>0</v>
      </c>
      <c r="M15" s="19">
        <v>0</v>
      </c>
      <c r="N15" s="19">
        <v>0</v>
      </c>
      <c r="O15" s="19">
        <v>0</v>
      </c>
      <c r="P15" s="19">
        <v>0</v>
      </c>
      <c r="Q15" s="28">
        <f t="shared" si="2"/>
        <v>0</v>
      </c>
    </row>
    <row r="16" spans="1:19" ht="21.75" customHeight="1" x14ac:dyDescent="0.2">
      <c r="A16" s="297">
        <v>6</v>
      </c>
      <c r="B16" s="28" t="s">
        <v>903</v>
      </c>
      <c r="C16" s="19">
        <v>0</v>
      </c>
      <c r="D16" s="19">
        <v>0</v>
      </c>
      <c r="E16" s="19">
        <v>0</v>
      </c>
      <c r="F16" s="26">
        <v>0</v>
      </c>
      <c r="G16" s="376">
        <f t="shared" si="0"/>
        <v>0</v>
      </c>
      <c r="H16" s="424">
        <f t="shared" si="5"/>
        <v>0</v>
      </c>
      <c r="I16" s="424">
        <f t="shared" si="3"/>
        <v>0</v>
      </c>
      <c r="J16" s="424">
        <f t="shared" si="4"/>
        <v>0</v>
      </c>
      <c r="K16" s="424">
        <v>0</v>
      </c>
      <c r="L16" s="424">
        <f t="shared" si="1"/>
        <v>0</v>
      </c>
      <c r="M16" s="19">
        <v>0</v>
      </c>
      <c r="N16" s="19">
        <v>0</v>
      </c>
      <c r="O16" s="19">
        <v>0</v>
      </c>
      <c r="P16" s="19">
        <v>0</v>
      </c>
      <c r="Q16" s="28">
        <f t="shared" si="2"/>
        <v>0</v>
      </c>
    </row>
    <row r="17" spans="1:19" ht="21.75" customHeight="1" x14ac:dyDescent="0.2">
      <c r="A17" s="297"/>
      <c r="B17" s="28" t="s">
        <v>19</v>
      </c>
      <c r="C17" s="28">
        <f>SUM(C11:C16)</f>
        <v>631851</v>
      </c>
      <c r="D17" s="28">
        <f>SUM(D11:D16)</f>
        <v>42177</v>
      </c>
      <c r="E17" s="28">
        <f>SUM(E11:E16)</f>
        <v>1078</v>
      </c>
      <c r="F17" s="376">
        <f>SUM(F11:F16)</f>
        <v>0</v>
      </c>
      <c r="G17" s="376">
        <f t="shared" si="0"/>
        <v>675106</v>
      </c>
      <c r="H17" s="426">
        <f>SUM(H11:H16)</f>
        <v>370977.13180414989</v>
      </c>
      <c r="I17" s="426">
        <f>SUM(I11:I16)</f>
        <v>23836.547770700636</v>
      </c>
      <c r="J17" s="426">
        <f>SUM(J11:J16)</f>
        <v>237.38853503184714</v>
      </c>
      <c r="K17" s="426">
        <f>SUM(K11:K16)</f>
        <v>0</v>
      </c>
      <c r="L17" s="426">
        <f t="shared" si="1"/>
        <v>395051.06810988241</v>
      </c>
      <c r="M17" s="28">
        <f>SUM(M11:M16)</f>
        <v>58270582</v>
      </c>
      <c r="N17" s="28">
        <f>SUM(N11:N16)</f>
        <v>3742338</v>
      </c>
      <c r="O17" s="28">
        <f>SUM(O11:O16)</f>
        <v>37270</v>
      </c>
      <c r="P17" s="28">
        <v>0</v>
      </c>
      <c r="Q17" s="28">
        <f t="shared" si="2"/>
        <v>62050190</v>
      </c>
    </row>
    <row r="18" spans="1:19" x14ac:dyDescent="0.2">
      <c r="A18" s="70"/>
      <c r="B18" s="21"/>
      <c r="C18" s="21"/>
      <c r="D18" s="21"/>
      <c r="E18" s="21"/>
      <c r="F18" s="21"/>
      <c r="G18" s="21"/>
      <c r="H18" s="21"/>
      <c r="I18" s="21"/>
      <c r="J18" s="21"/>
      <c r="K18" s="21"/>
      <c r="L18" s="21"/>
      <c r="M18" s="21"/>
      <c r="N18" s="21"/>
      <c r="O18" s="21"/>
      <c r="P18" s="21"/>
      <c r="Q18" s="21"/>
    </row>
    <row r="19" spans="1:19" x14ac:dyDescent="0.2">
      <c r="A19" s="10" t="s">
        <v>8</v>
      </c>
      <c r="B19"/>
      <c r="C19"/>
      <c r="D19"/>
    </row>
    <row r="20" spans="1:19" x14ac:dyDescent="0.2">
      <c r="A20" t="s">
        <v>9</v>
      </c>
      <c r="B20"/>
      <c r="C20"/>
      <c r="D20"/>
    </row>
    <row r="21" spans="1:19" x14ac:dyDescent="0.2">
      <c r="A21" t="s">
        <v>10</v>
      </c>
      <c r="B21"/>
      <c r="C21"/>
      <c r="D21"/>
      <c r="I21" s="11"/>
      <c r="J21" s="11"/>
      <c r="K21" s="11"/>
      <c r="L21" s="11"/>
    </row>
    <row r="22" spans="1:19" customFormat="1" x14ac:dyDescent="0.2">
      <c r="A22" s="15" t="s">
        <v>428</v>
      </c>
      <c r="J22" s="11"/>
      <c r="K22" s="11"/>
      <c r="L22" s="11"/>
    </row>
    <row r="23" spans="1:19" customFormat="1" x14ac:dyDescent="0.2">
      <c r="C23" s="15" t="s">
        <v>430</v>
      </c>
      <c r="E23" s="12"/>
      <c r="F23" s="12"/>
      <c r="G23" s="12"/>
      <c r="H23" s="12"/>
      <c r="I23" s="12"/>
      <c r="J23" s="12"/>
      <c r="K23" s="12"/>
      <c r="L23" s="12"/>
      <c r="M23" s="12"/>
    </row>
    <row r="25" spans="1:19" x14ac:dyDescent="0.2">
      <c r="A25" s="14" t="s">
        <v>12</v>
      </c>
      <c r="B25" s="14"/>
      <c r="C25" s="14"/>
      <c r="D25" s="14"/>
      <c r="E25" s="14"/>
      <c r="F25" s="14"/>
      <c r="G25" s="14"/>
      <c r="I25" s="14"/>
      <c r="O25" s="630" t="s">
        <v>13</v>
      </c>
      <c r="P25" s="630"/>
      <c r="Q25" s="652"/>
    </row>
    <row r="26" spans="1:19" ht="12.75" customHeight="1" x14ac:dyDescent="0.2">
      <c r="A26" s="630" t="s">
        <v>14</v>
      </c>
      <c r="B26" s="630"/>
      <c r="C26" s="630"/>
      <c r="D26" s="630"/>
      <c r="E26" s="630"/>
      <c r="F26" s="630"/>
      <c r="G26" s="630"/>
      <c r="H26" s="630"/>
      <c r="I26" s="630"/>
      <c r="J26" s="630"/>
      <c r="K26" s="630"/>
      <c r="L26" s="630"/>
      <c r="M26" s="630"/>
      <c r="N26" s="630"/>
      <c r="O26" s="630"/>
      <c r="P26" s="630"/>
      <c r="Q26" s="630"/>
    </row>
    <row r="27" spans="1:19" x14ac:dyDescent="0.2">
      <c r="A27" s="647" t="s">
        <v>94</v>
      </c>
      <c r="B27" s="647"/>
      <c r="C27" s="647"/>
      <c r="D27" s="647"/>
      <c r="E27" s="647"/>
      <c r="F27" s="647"/>
      <c r="G27" s="647"/>
      <c r="H27" s="647"/>
      <c r="I27" s="647"/>
      <c r="J27" s="647"/>
      <c r="K27" s="647"/>
      <c r="L27" s="647"/>
      <c r="M27" s="647"/>
      <c r="N27" s="647"/>
      <c r="O27" s="647"/>
      <c r="P27" s="647"/>
      <c r="Q27" s="647"/>
      <c r="R27" s="647"/>
      <c r="S27" s="647"/>
    </row>
    <row r="28" spans="1:19" x14ac:dyDescent="0.2">
      <c r="A28" s="14"/>
      <c r="B28" s="14"/>
      <c r="C28" s="14"/>
      <c r="D28" s="14"/>
      <c r="E28" s="14"/>
      <c r="F28" s="14"/>
      <c r="N28" s="646" t="s">
        <v>86</v>
      </c>
      <c r="O28" s="646"/>
      <c r="P28" s="646"/>
      <c r="Q28" s="646"/>
    </row>
    <row r="29" spans="1:19" x14ac:dyDescent="0.2">
      <c r="A29" s="779"/>
      <c r="B29" s="779"/>
      <c r="C29" s="779"/>
      <c r="D29" s="779"/>
      <c r="E29" s="779"/>
      <c r="F29" s="779"/>
      <c r="G29" s="779"/>
      <c r="H29" s="779"/>
      <c r="I29" s="779"/>
      <c r="J29" s="779"/>
      <c r="K29" s="779"/>
      <c r="L29" s="779"/>
    </row>
  </sheetData>
  <mergeCells count="16">
    <mergeCell ref="A7:C7"/>
    <mergeCell ref="A29:L29"/>
    <mergeCell ref="O1:Q1"/>
    <mergeCell ref="A2:L2"/>
    <mergeCell ref="A3:L3"/>
    <mergeCell ref="A5:L5"/>
    <mergeCell ref="M8:Q8"/>
    <mergeCell ref="A26:Q26"/>
    <mergeCell ref="A8:A9"/>
    <mergeCell ref="B8:B9"/>
    <mergeCell ref="N7:R7"/>
    <mergeCell ref="C8:G8"/>
    <mergeCell ref="N28:Q28"/>
    <mergeCell ref="H8:L8"/>
    <mergeCell ref="O25:Q25"/>
    <mergeCell ref="A27:S27"/>
  </mergeCells>
  <phoneticPr fontId="0" type="noConversion"/>
  <printOptions horizontalCentered="1"/>
  <pageMargins left="0.70866141732283472" right="0.70866141732283472" top="0.23622047244094491" bottom="0"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SheetLayoutView="100" workbookViewId="0">
      <selection activeCell="J16" sqref="J16"/>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765" t="s">
        <v>0</v>
      </c>
      <c r="B1" s="765"/>
      <c r="C1" s="765"/>
      <c r="D1" s="765"/>
      <c r="E1" s="765"/>
      <c r="G1" s="170" t="s">
        <v>629</v>
      </c>
    </row>
    <row r="2" spans="1:7" ht="21" x14ac:dyDescent="0.35">
      <c r="A2" s="766" t="s">
        <v>741</v>
      </c>
      <c r="B2" s="766"/>
      <c r="C2" s="766"/>
      <c r="D2" s="766"/>
      <c r="E2" s="766"/>
      <c r="F2" s="766"/>
    </row>
    <row r="3" spans="1:7" ht="15" x14ac:dyDescent="0.3">
      <c r="A3" s="172"/>
      <c r="B3" s="172"/>
    </row>
    <row r="4" spans="1:7" ht="18" customHeight="1" x14ac:dyDescent="0.35">
      <c r="A4" s="767" t="s">
        <v>630</v>
      </c>
      <c r="B4" s="767"/>
      <c r="C4" s="767"/>
      <c r="D4" s="767"/>
      <c r="E4" s="767"/>
      <c r="F4" s="767"/>
    </row>
    <row r="5" spans="1:7" ht="15.75" x14ac:dyDescent="0.25">
      <c r="A5" s="695" t="s">
        <v>948</v>
      </c>
      <c r="B5" s="695"/>
      <c r="C5" s="695"/>
    </row>
    <row r="6" spans="1:7" ht="15" x14ac:dyDescent="0.3">
      <c r="A6" s="173"/>
      <c r="B6" s="173"/>
      <c r="F6" s="768" t="s">
        <v>831</v>
      </c>
      <c r="G6" s="768"/>
    </row>
    <row r="7" spans="1:7" ht="42" customHeight="1" x14ac:dyDescent="0.2">
      <c r="A7" s="174" t="s">
        <v>2</v>
      </c>
      <c r="B7" s="174" t="s">
        <v>3</v>
      </c>
      <c r="C7" s="259" t="s">
        <v>631</v>
      </c>
      <c r="D7" s="259" t="s">
        <v>632</v>
      </c>
      <c r="E7" s="259" t="s">
        <v>633</v>
      </c>
      <c r="F7" s="259" t="s">
        <v>634</v>
      </c>
      <c r="G7" s="248" t="s">
        <v>635</v>
      </c>
    </row>
    <row r="8" spans="1:7" s="170" customFormat="1" ht="15" x14ac:dyDescent="0.25">
      <c r="A8" s="176" t="s">
        <v>259</v>
      </c>
      <c r="B8" s="176" t="s">
        <v>260</v>
      </c>
      <c r="C8" s="176" t="s">
        <v>261</v>
      </c>
      <c r="D8" s="176" t="s">
        <v>262</v>
      </c>
      <c r="E8" s="176" t="s">
        <v>263</v>
      </c>
      <c r="F8" s="176" t="s">
        <v>264</v>
      </c>
      <c r="G8" s="176" t="s">
        <v>265</v>
      </c>
    </row>
    <row r="9" spans="1:7" s="170" customFormat="1" ht="24.75" customHeight="1" x14ac:dyDescent="0.25">
      <c r="A9" s="297">
        <v>1</v>
      </c>
      <c r="B9" s="28" t="s">
        <v>898</v>
      </c>
      <c r="C9" s="377">
        <v>824642</v>
      </c>
      <c r="D9" s="377">
        <v>643220</v>
      </c>
      <c r="E9" s="377">
        <f>C9-D9</f>
        <v>181422</v>
      </c>
      <c r="F9" s="377">
        <v>0</v>
      </c>
      <c r="G9" s="377">
        <v>0</v>
      </c>
    </row>
    <row r="10" spans="1:7" s="170" customFormat="1" ht="24.75" customHeight="1" x14ac:dyDescent="0.25">
      <c r="A10" s="297">
        <v>2</v>
      </c>
      <c r="B10" s="28" t="s">
        <v>899</v>
      </c>
      <c r="C10" s="377">
        <v>20124</v>
      </c>
      <c r="D10" s="377">
        <v>15370</v>
      </c>
      <c r="E10" s="377">
        <v>3400</v>
      </c>
      <c r="F10" s="377">
        <v>1354</v>
      </c>
      <c r="G10" s="377">
        <v>0</v>
      </c>
    </row>
    <row r="11" spans="1:7" s="170" customFormat="1" ht="24.75" customHeight="1" x14ac:dyDescent="0.25">
      <c r="A11" s="297">
        <v>3</v>
      </c>
      <c r="B11" s="28" t="s">
        <v>900</v>
      </c>
      <c r="C11" s="377">
        <v>2921</v>
      </c>
      <c r="D11" s="450">
        <v>2337</v>
      </c>
      <c r="E11" s="450">
        <v>584</v>
      </c>
      <c r="F11" s="450">
        <v>0</v>
      </c>
      <c r="G11" s="450">
        <v>0</v>
      </c>
    </row>
    <row r="12" spans="1:7" s="170" customFormat="1" ht="24.75" customHeight="1" x14ac:dyDescent="0.25">
      <c r="A12" s="297">
        <v>4</v>
      </c>
      <c r="B12" s="28" t="s">
        <v>901</v>
      </c>
      <c r="C12" s="377">
        <v>318297</v>
      </c>
      <c r="D12" s="377">
        <v>244083</v>
      </c>
      <c r="E12" s="377">
        <v>52301</v>
      </c>
      <c r="F12" s="377">
        <f>C12-D12-E12</f>
        <v>21913</v>
      </c>
      <c r="G12" s="377">
        <v>0</v>
      </c>
    </row>
    <row r="13" spans="1:7" s="170" customFormat="1" ht="24.75" customHeight="1" x14ac:dyDescent="0.3">
      <c r="A13" s="297">
        <v>5</v>
      </c>
      <c r="B13" s="28" t="s">
        <v>902</v>
      </c>
      <c r="C13" s="538">
        <v>260909</v>
      </c>
      <c r="D13" s="538">
        <v>193677</v>
      </c>
      <c r="E13" s="538">
        <v>39941</v>
      </c>
      <c r="F13" s="538">
        <v>27291</v>
      </c>
      <c r="G13" s="539">
        <f ca="1">-G15-H17</f>
        <v>0</v>
      </c>
    </row>
    <row r="14" spans="1:7" s="170" customFormat="1" ht="24.75" customHeight="1" x14ac:dyDescent="0.25">
      <c r="A14" s="297">
        <v>6</v>
      </c>
      <c r="B14" s="28" t="s">
        <v>903</v>
      </c>
      <c r="C14" s="549">
        <v>177612</v>
      </c>
      <c r="D14" s="377">
        <v>143041</v>
      </c>
      <c r="E14" s="377">
        <v>0</v>
      </c>
      <c r="F14" s="377">
        <v>34571</v>
      </c>
      <c r="G14" s="377">
        <v>0</v>
      </c>
    </row>
    <row r="15" spans="1:7" s="170" customFormat="1" ht="24.75" customHeight="1" x14ac:dyDescent="0.25">
      <c r="A15" s="297"/>
      <c r="B15" s="28" t="s">
        <v>19</v>
      </c>
      <c r="C15" s="560">
        <f>SUM(C9:C14)</f>
        <v>1604505</v>
      </c>
      <c r="D15" s="560">
        <f>SUM(D9:D14)</f>
        <v>1241728</v>
      </c>
      <c r="E15" s="560">
        <f>SUM(E9:E14)</f>
        <v>277648</v>
      </c>
      <c r="F15" s="560">
        <f>SUM(F9:F14)</f>
        <v>85129</v>
      </c>
      <c r="G15" s="560">
        <f ca="1">SUM(G9:G14)</f>
        <v>0</v>
      </c>
    </row>
    <row r="17" spans="1:13" x14ac:dyDescent="0.2">
      <c r="F17" s="621">
        <f>F15/C15</f>
        <v>5.3056238528393494E-2</v>
      </c>
    </row>
    <row r="19" spans="1:13" ht="15" customHeight="1" x14ac:dyDescent="0.2">
      <c r="A19" s="260"/>
      <c r="B19" s="260"/>
      <c r="C19" s="260"/>
      <c r="D19" s="260"/>
      <c r="E19" s="784" t="s">
        <v>13</v>
      </c>
      <c r="F19" s="784"/>
      <c r="G19" s="261"/>
      <c r="H19" s="261"/>
      <c r="I19" s="261"/>
    </row>
    <row r="20" spans="1:13" ht="15" customHeight="1" x14ac:dyDescent="0.2">
      <c r="A20" s="260"/>
      <c r="B20" s="260"/>
      <c r="C20" s="260"/>
      <c r="D20" s="260"/>
      <c r="E20" s="784" t="s">
        <v>14</v>
      </c>
      <c r="F20" s="784"/>
      <c r="G20" s="261"/>
      <c r="H20" s="261"/>
      <c r="I20" s="261"/>
    </row>
    <row r="21" spans="1:13" ht="15" customHeight="1" x14ac:dyDescent="0.2">
      <c r="A21" s="260"/>
      <c r="B21" s="260"/>
      <c r="C21" s="260"/>
      <c r="D21" s="260"/>
      <c r="E21" s="784" t="s">
        <v>89</v>
      </c>
      <c r="F21" s="784"/>
      <c r="G21" s="261"/>
      <c r="H21" s="261"/>
      <c r="I21" s="261"/>
    </row>
    <row r="22" spans="1:13" x14ac:dyDescent="0.2">
      <c r="A22" s="260" t="s">
        <v>12</v>
      </c>
      <c r="C22" s="260"/>
      <c r="D22" s="260"/>
      <c r="E22" s="260"/>
      <c r="F22" s="262" t="s">
        <v>86</v>
      </c>
      <c r="G22" s="263"/>
      <c r="H22" s="260"/>
      <c r="I22" s="260"/>
    </row>
    <row r="23" spans="1:13" x14ac:dyDescent="0.2">
      <c r="A23" s="260"/>
      <c r="B23" s="260"/>
      <c r="C23" s="260"/>
      <c r="D23" s="260"/>
      <c r="E23" s="260"/>
      <c r="F23" s="260"/>
      <c r="G23" s="260"/>
      <c r="H23" s="260"/>
      <c r="I23" s="260"/>
      <c r="J23" s="260"/>
      <c r="K23" s="260"/>
      <c r="L23" s="260"/>
      <c r="M23" s="260"/>
    </row>
  </sheetData>
  <mergeCells count="8">
    <mergeCell ref="E21:F21"/>
    <mergeCell ref="A1:E1"/>
    <mergeCell ref="A2:F2"/>
    <mergeCell ref="A4:F4"/>
    <mergeCell ref="E19:F19"/>
    <mergeCell ref="E20:F20"/>
    <mergeCell ref="F6:G6"/>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6" zoomScaleSheetLayoutView="90" workbookViewId="0">
      <selection activeCell="K19" sqref="K19"/>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5" customFormat="1" x14ac:dyDescent="0.2">
      <c r="E1" s="677"/>
      <c r="F1" s="677"/>
      <c r="G1" s="677"/>
      <c r="H1" s="677"/>
      <c r="I1" s="677"/>
      <c r="J1" s="132" t="s">
        <v>64</v>
      </c>
    </row>
    <row r="2" spans="1:15" customFormat="1" ht="15" x14ac:dyDescent="0.2">
      <c r="A2" s="777" t="s">
        <v>0</v>
      </c>
      <c r="B2" s="777"/>
      <c r="C2" s="777"/>
      <c r="D2" s="777"/>
      <c r="E2" s="777"/>
      <c r="F2" s="777"/>
      <c r="G2" s="777"/>
      <c r="H2" s="777"/>
      <c r="I2" s="777"/>
      <c r="J2" s="777"/>
    </row>
    <row r="3" spans="1:15" customFormat="1" ht="20.25" x14ac:dyDescent="0.3">
      <c r="A3" s="674" t="s">
        <v>741</v>
      </c>
      <c r="B3" s="674"/>
      <c r="C3" s="674"/>
      <c r="D3" s="674"/>
      <c r="E3" s="674"/>
      <c r="F3" s="674"/>
      <c r="G3" s="674"/>
      <c r="H3" s="674"/>
      <c r="I3" s="674"/>
      <c r="J3" s="674"/>
    </row>
    <row r="4" spans="1:15" customFormat="1" ht="14.25" customHeight="1" x14ac:dyDescent="0.2"/>
    <row r="5" spans="1:15" ht="31.5" customHeight="1" x14ac:dyDescent="0.25">
      <c r="A5" s="778" t="s">
        <v>799</v>
      </c>
      <c r="B5" s="778"/>
      <c r="C5" s="778"/>
      <c r="D5" s="778"/>
      <c r="E5" s="778"/>
      <c r="F5" s="778"/>
      <c r="G5" s="778"/>
      <c r="H5" s="778"/>
      <c r="I5" s="778"/>
      <c r="J5" s="778"/>
    </row>
    <row r="6" spans="1:15" ht="13.5" customHeight="1" x14ac:dyDescent="0.2">
      <c r="A6" s="1"/>
      <c r="B6" s="1"/>
      <c r="C6" s="1"/>
      <c r="D6" s="1"/>
      <c r="E6" s="1"/>
      <c r="F6" s="1"/>
      <c r="G6" s="1"/>
      <c r="H6" s="1"/>
      <c r="I6" s="1"/>
      <c r="J6" s="1"/>
    </row>
    <row r="7" spans="1:15" ht="0.75" customHeight="1" x14ac:dyDescent="0.2"/>
    <row r="8" spans="1:15" ht="15.75" x14ac:dyDescent="0.25">
      <c r="A8" s="695" t="s">
        <v>948</v>
      </c>
      <c r="B8" s="695"/>
      <c r="C8" s="695"/>
      <c r="H8" s="768" t="s">
        <v>831</v>
      </c>
      <c r="I8" s="768"/>
      <c r="J8" s="768"/>
    </row>
    <row r="9" spans="1:15" x14ac:dyDescent="0.2">
      <c r="A9" s="642" t="s">
        <v>2</v>
      </c>
      <c r="B9" s="642" t="s">
        <v>3</v>
      </c>
      <c r="C9" s="636" t="s">
        <v>800</v>
      </c>
      <c r="D9" s="651"/>
      <c r="E9" s="651"/>
      <c r="F9" s="637"/>
      <c r="G9" s="636" t="s">
        <v>107</v>
      </c>
      <c r="H9" s="651"/>
      <c r="I9" s="651"/>
      <c r="J9" s="637"/>
      <c r="N9" s="21"/>
    </row>
    <row r="10" spans="1:15" ht="64.5" customHeight="1" x14ac:dyDescent="0.2">
      <c r="A10" s="642"/>
      <c r="B10" s="642"/>
      <c r="C10" s="5" t="s">
        <v>185</v>
      </c>
      <c r="D10" s="5" t="s">
        <v>17</v>
      </c>
      <c r="E10" s="286" t="s">
        <v>821</v>
      </c>
      <c r="F10" s="7" t="s">
        <v>202</v>
      </c>
      <c r="G10" s="5" t="s">
        <v>185</v>
      </c>
      <c r="H10" s="25" t="s">
        <v>18</v>
      </c>
      <c r="I10" s="102" t="s">
        <v>711</v>
      </c>
      <c r="J10" s="5" t="s">
        <v>712</v>
      </c>
    </row>
    <row r="11" spans="1:15" x14ac:dyDescent="0.2">
      <c r="A11" s="5">
        <v>1</v>
      </c>
      <c r="B11" s="5">
        <v>2</v>
      </c>
      <c r="C11" s="5">
        <v>3</v>
      </c>
      <c r="D11" s="5">
        <v>4</v>
      </c>
      <c r="E11" s="5">
        <v>5</v>
      </c>
      <c r="F11" s="7">
        <v>6</v>
      </c>
      <c r="G11" s="5">
        <v>7</v>
      </c>
      <c r="H11" s="98">
        <v>8</v>
      </c>
      <c r="I11" s="5">
        <v>9</v>
      </c>
      <c r="J11" s="5">
        <v>10</v>
      </c>
    </row>
    <row r="12" spans="1:15" ht="24" customHeight="1" x14ac:dyDescent="0.2">
      <c r="A12" s="297">
        <v>1</v>
      </c>
      <c r="B12" s="28" t="s">
        <v>898</v>
      </c>
      <c r="C12" s="19">
        <v>1</v>
      </c>
      <c r="D12" s="19">
        <v>145173</v>
      </c>
      <c r="E12" s="19">
        <v>164</v>
      </c>
      <c r="F12" s="101">
        <f>D12*E12</f>
        <v>23808372</v>
      </c>
      <c r="G12" s="19">
        <v>0</v>
      </c>
      <c r="H12" s="27">
        <v>17241304</v>
      </c>
      <c r="I12" s="27">
        <v>154</v>
      </c>
      <c r="J12" s="423">
        <f>H12/I12</f>
        <v>111956.51948051948</v>
      </c>
    </row>
    <row r="13" spans="1:15" ht="24" customHeight="1" x14ac:dyDescent="0.2">
      <c r="A13" s="297">
        <v>2</v>
      </c>
      <c r="B13" s="28" t="s">
        <v>899</v>
      </c>
      <c r="C13" s="19">
        <v>16</v>
      </c>
      <c r="D13" s="19">
        <v>8799</v>
      </c>
      <c r="E13" s="19">
        <v>164</v>
      </c>
      <c r="F13" s="101">
        <f t="shared" ref="F13:F18" si="0">D13*E13</f>
        <v>1443036</v>
      </c>
      <c r="G13" s="19">
        <v>16</v>
      </c>
      <c r="H13" s="27">
        <v>1347461</v>
      </c>
      <c r="I13" s="27">
        <v>163</v>
      </c>
      <c r="J13" s="423">
        <f t="shared" ref="J13:J17" si="1">H13/I13</f>
        <v>8266.6319018404902</v>
      </c>
    </row>
    <row r="14" spans="1:15" ht="24" customHeight="1" x14ac:dyDescent="0.2">
      <c r="A14" s="297">
        <v>3</v>
      </c>
      <c r="B14" s="28" t="s">
        <v>900</v>
      </c>
      <c r="C14" s="19">
        <v>0</v>
      </c>
      <c r="D14" s="19">
        <v>1241</v>
      </c>
      <c r="E14" s="19">
        <v>164</v>
      </c>
      <c r="F14" s="101">
        <f t="shared" si="0"/>
        <v>203524</v>
      </c>
      <c r="G14" s="19">
        <v>0</v>
      </c>
      <c r="H14" s="27">
        <v>175600</v>
      </c>
      <c r="I14" s="27">
        <v>154</v>
      </c>
      <c r="J14" s="423">
        <f t="shared" si="1"/>
        <v>1140.2597402597403</v>
      </c>
      <c r="O14" s="440"/>
    </row>
    <row r="15" spans="1:15" ht="24" customHeight="1" x14ac:dyDescent="0.2">
      <c r="A15" s="297">
        <v>4</v>
      </c>
      <c r="B15" s="28" t="s">
        <v>901</v>
      </c>
      <c r="C15" s="19">
        <v>738</v>
      </c>
      <c r="D15" s="19">
        <v>198903</v>
      </c>
      <c r="E15" s="19">
        <v>164</v>
      </c>
      <c r="F15" s="101">
        <f t="shared" si="0"/>
        <v>32620092</v>
      </c>
      <c r="G15" s="19">
        <v>722</v>
      </c>
      <c r="H15" s="27">
        <v>29197190</v>
      </c>
      <c r="I15" s="27">
        <v>153</v>
      </c>
      <c r="J15" s="423">
        <f t="shared" si="1"/>
        <v>190831.30718954248</v>
      </c>
    </row>
    <row r="16" spans="1:15" ht="24" customHeight="1" x14ac:dyDescent="0.2">
      <c r="A16" s="297">
        <v>5</v>
      </c>
      <c r="B16" s="28" t="s">
        <v>902</v>
      </c>
      <c r="C16" s="19">
        <v>605</v>
      </c>
      <c r="D16" s="19">
        <v>152817</v>
      </c>
      <c r="E16" s="19">
        <v>164</v>
      </c>
      <c r="F16" s="101">
        <f t="shared" si="0"/>
        <v>25061988</v>
      </c>
      <c r="G16" s="19">
        <v>605</v>
      </c>
      <c r="H16" s="27">
        <v>22755388</v>
      </c>
      <c r="I16" s="27">
        <v>154</v>
      </c>
      <c r="J16" s="423">
        <f t="shared" si="1"/>
        <v>147762.25974025973</v>
      </c>
    </row>
    <row r="17" spans="1:11" ht="24" customHeight="1" x14ac:dyDescent="0.2">
      <c r="A17" s="297">
        <v>6</v>
      </c>
      <c r="B17" s="28" t="s">
        <v>903</v>
      </c>
      <c r="C17" s="19">
        <v>378</v>
      </c>
      <c r="D17" s="19">
        <v>94901</v>
      </c>
      <c r="E17" s="19">
        <v>164</v>
      </c>
      <c r="F17" s="101">
        <f t="shared" si="0"/>
        <v>15563764</v>
      </c>
      <c r="G17" s="19">
        <v>367</v>
      </c>
      <c r="H17" s="550">
        <v>14210400</v>
      </c>
      <c r="I17" s="27">
        <v>155</v>
      </c>
      <c r="J17" s="423">
        <f t="shared" si="1"/>
        <v>91680</v>
      </c>
    </row>
    <row r="18" spans="1:11" ht="24" customHeight="1" x14ac:dyDescent="0.2">
      <c r="A18" s="297"/>
      <c r="B18" s="28" t="s">
        <v>19</v>
      </c>
      <c r="C18" s="28">
        <f>SUM(C12:C17)</f>
        <v>1738</v>
      </c>
      <c r="D18" s="28">
        <f>SUM(D12:D17)</f>
        <v>601834</v>
      </c>
      <c r="E18" s="19">
        <v>164</v>
      </c>
      <c r="F18" s="558">
        <f t="shared" si="0"/>
        <v>98700776</v>
      </c>
      <c r="G18" s="28">
        <f>SUM(G12:G17)</f>
        <v>1710</v>
      </c>
      <c r="H18" s="559">
        <f>SUM(H12:H17)</f>
        <v>84927343</v>
      </c>
      <c r="I18" s="559">
        <v>155</v>
      </c>
      <c r="J18" s="425">
        <f>SUM(J12:J17)</f>
        <v>551636.97805242194</v>
      </c>
      <c r="K18" s="15">
        <f>J18/D18</f>
        <v>0.91659324340669013</v>
      </c>
    </row>
    <row r="19" spans="1:11" x14ac:dyDescent="0.2">
      <c r="A19" s="11"/>
      <c r="B19" s="29"/>
      <c r="C19" s="29"/>
      <c r="D19" s="21"/>
      <c r="E19" s="21"/>
      <c r="F19" s="21"/>
      <c r="G19" s="21"/>
      <c r="H19" s="21"/>
      <c r="I19" s="21"/>
      <c r="J19" s="627">
        <f>J18+'T5A_PLAN_vs_PRFM '!J18</f>
        <v>946688.04616230424</v>
      </c>
    </row>
    <row r="20" spans="1:11" x14ac:dyDescent="0.2">
      <c r="A20" s="785" t="s">
        <v>713</v>
      </c>
      <c r="B20" s="785"/>
      <c r="C20" s="785"/>
      <c r="D20" s="785"/>
      <c r="E20" s="785"/>
      <c r="F20" s="785"/>
      <c r="G20" s="785"/>
      <c r="H20" s="785"/>
      <c r="I20" s="21"/>
      <c r="J20" s="624">
        <f>J19/'enrolment vs availed_PY'!G19</f>
        <v>0.59001875728795128</v>
      </c>
    </row>
    <row r="21" spans="1:11" x14ac:dyDescent="0.2">
      <c r="A21" s="11"/>
      <c r="B21" s="29"/>
      <c r="C21" s="29"/>
      <c r="D21" s="21"/>
      <c r="E21" s="21"/>
      <c r="F21" s="21">
        <f>F18+'T5A_PLAN_vs_PRFM '!F18</f>
        <v>193346857</v>
      </c>
      <c r="G21" s="21"/>
      <c r="H21" s="21">
        <f>H18+'T5A_PLAN_vs_PRFM '!H18</f>
        <v>146977533</v>
      </c>
      <c r="I21" s="21"/>
      <c r="J21" s="21"/>
    </row>
    <row r="22" spans="1:11" ht="15.75" customHeight="1" x14ac:dyDescent="0.2">
      <c r="A22" s="14" t="s">
        <v>12</v>
      </c>
      <c r="B22" s="14"/>
      <c r="C22" s="14"/>
      <c r="D22" s="14"/>
      <c r="E22" s="14"/>
      <c r="F22" s="14"/>
      <c r="G22" s="14"/>
      <c r="I22" s="647" t="s">
        <v>13</v>
      </c>
      <c r="J22" s="647"/>
    </row>
    <row r="23" spans="1:11" ht="12.75" customHeight="1" x14ac:dyDescent="0.2">
      <c r="A23" s="630" t="s">
        <v>14</v>
      </c>
      <c r="B23" s="630"/>
      <c r="C23" s="630"/>
      <c r="D23" s="630"/>
      <c r="E23" s="630"/>
      <c r="F23" s="630"/>
      <c r="G23" s="630"/>
      <c r="H23" s="630"/>
      <c r="I23" s="630"/>
      <c r="J23" s="630"/>
    </row>
    <row r="24" spans="1:11" ht="12.75" customHeight="1" x14ac:dyDescent="0.2">
      <c r="A24" s="630" t="s">
        <v>20</v>
      </c>
      <c r="B24" s="630"/>
      <c r="C24" s="630"/>
      <c r="D24" s="630"/>
      <c r="E24" s="630"/>
      <c r="F24" s="630"/>
      <c r="G24" s="630"/>
      <c r="H24" s="630"/>
      <c r="I24" s="630"/>
      <c r="J24" s="630"/>
    </row>
    <row r="25" spans="1:11" x14ac:dyDescent="0.2">
      <c r="A25" s="14"/>
      <c r="B25" s="14"/>
      <c r="C25" s="14"/>
      <c r="E25" s="14"/>
      <c r="H25" s="646" t="s">
        <v>86</v>
      </c>
      <c r="I25" s="646"/>
      <c r="J25" s="646"/>
    </row>
    <row r="29" spans="1:11" x14ac:dyDescent="0.2">
      <c r="A29" s="786"/>
      <c r="B29" s="786"/>
      <c r="C29" s="786"/>
      <c r="D29" s="786"/>
      <c r="E29" s="786"/>
      <c r="F29" s="786"/>
      <c r="G29" s="786"/>
      <c r="H29" s="786"/>
      <c r="I29" s="786"/>
      <c r="J29" s="786"/>
    </row>
    <row r="31" spans="1:11" x14ac:dyDescent="0.2">
      <c r="A31" s="786"/>
      <c r="B31" s="786"/>
      <c r="C31" s="786"/>
      <c r="D31" s="786"/>
      <c r="E31" s="786"/>
      <c r="F31" s="786"/>
      <c r="G31" s="786"/>
      <c r="H31" s="786"/>
      <c r="I31" s="786"/>
      <c r="J31" s="786"/>
    </row>
  </sheetData>
  <mergeCells count="17">
    <mergeCell ref="E1:I1"/>
    <mergeCell ref="A2:J2"/>
    <mergeCell ref="A3:J3"/>
    <mergeCell ref="G9:J9"/>
    <mergeCell ref="C9:F9"/>
    <mergeCell ref="H8:J8"/>
    <mergeCell ref="A5:J5"/>
    <mergeCell ref="A9:A10"/>
    <mergeCell ref="B9:B10"/>
    <mergeCell ref="A8:C8"/>
    <mergeCell ref="A20:H20"/>
    <mergeCell ref="I22:J22"/>
    <mergeCell ref="H25:J25"/>
    <mergeCell ref="A31:J31"/>
    <mergeCell ref="A29:J29"/>
    <mergeCell ref="A23:J23"/>
    <mergeCell ref="A24:J24"/>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topLeftCell="A5" zoomScaleSheetLayoutView="90" workbookViewId="0">
      <selection activeCell="E22" sqref="E22"/>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77"/>
      <c r="F1" s="677"/>
      <c r="G1" s="677"/>
      <c r="H1" s="677"/>
      <c r="I1" s="677"/>
      <c r="J1" s="132" t="s">
        <v>360</v>
      </c>
    </row>
    <row r="2" spans="1:16" customFormat="1" ht="15" x14ac:dyDescent="0.2">
      <c r="A2" s="777" t="s">
        <v>0</v>
      </c>
      <c r="B2" s="777"/>
      <c r="C2" s="777"/>
      <c r="D2" s="777"/>
      <c r="E2" s="777"/>
      <c r="F2" s="777"/>
      <c r="G2" s="777"/>
      <c r="H2" s="777"/>
      <c r="I2" s="777"/>
      <c r="J2" s="777"/>
    </row>
    <row r="3" spans="1:16" customFormat="1" ht="20.25" x14ac:dyDescent="0.3">
      <c r="A3" s="674" t="s">
        <v>741</v>
      </c>
      <c r="B3" s="674"/>
      <c r="C3" s="674"/>
      <c r="D3" s="674"/>
      <c r="E3" s="674"/>
      <c r="F3" s="674"/>
      <c r="G3" s="674"/>
      <c r="H3" s="674"/>
      <c r="I3" s="674"/>
      <c r="J3" s="674"/>
    </row>
    <row r="4" spans="1:16" customFormat="1" ht="14.25" customHeight="1" x14ac:dyDescent="0.2"/>
    <row r="5" spans="1:16" ht="15.75" x14ac:dyDescent="0.25">
      <c r="A5" s="778" t="s">
        <v>801</v>
      </c>
      <c r="B5" s="778"/>
      <c r="C5" s="778"/>
      <c r="D5" s="778"/>
      <c r="E5" s="778"/>
      <c r="F5" s="778"/>
      <c r="G5" s="778"/>
      <c r="H5" s="778"/>
      <c r="I5" s="778"/>
      <c r="J5" s="778"/>
    </row>
    <row r="6" spans="1:16" ht="13.5" customHeight="1" x14ac:dyDescent="0.2">
      <c r="A6" s="1"/>
      <c r="B6" s="1"/>
      <c r="C6" s="1"/>
      <c r="D6" s="1"/>
      <c r="E6" s="1"/>
      <c r="F6" s="1"/>
      <c r="G6" s="1"/>
      <c r="H6" s="1"/>
      <c r="I6" s="1"/>
      <c r="J6" s="1"/>
    </row>
    <row r="7" spans="1:16" ht="0.75" customHeight="1" x14ac:dyDescent="0.2"/>
    <row r="8" spans="1:16" ht="15.75" x14ac:dyDescent="0.25">
      <c r="A8" s="695" t="s">
        <v>948</v>
      </c>
      <c r="B8" s="695"/>
      <c r="C8" s="695"/>
      <c r="H8" s="768" t="s">
        <v>831</v>
      </c>
      <c r="I8" s="768"/>
      <c r="J8" s="768"/>
    </row>
    <row r="9" spans="1:16" x14ac:dyDescent="0.2">
      <c r="A9" s="642" t="s">
        <v>2</v>
      </c>
      <c r="B9" s="642" t="s">
        <v>3</v>
      </c>
      <c r="C9" s="636" t="s">
        <v>800</v>
      </c>
      <c r="D9" s="651"/>
      <c r="E9" s="651"/>
      <c r="F9" s="637"/>
      <c r="G9" s="636" t="s">
        <v>107</v>
      </c>
      <c r="H9" s="651"/>
      <c r="I9" s="651"/>
      <c r="J9" s="637"/>
      <c r="O9" s="19"/>
      <c r="P9" s="21"/>
    </row>
    <row r="10" spans="1:16" ht="63.75" x14ac:dyDescent="0.2">
      <c r="A10" s="642"/>
      <c r="B10" s="642"/>
      <c r="C10" s="5" t="s">
        <v>185</v>
      </c>
      <c r="D10" s="5" t="s">
        <v>17</v>
      </c>
      <c r="E10" s="224" t="s">
        <v>821</v>
      </c>
      <c r="F10" s="7" t="s">
        <v>202</v>
      </c>
      <c r="G10" s="5" t="s">
        <v>185</v>
      </c>
      <c r="H10" s="25" t="s">
        <v>18</v>
      </c>
      <c r="I10" s="102" t="s">
        <v>711</v>
      </c>
      <c r="J10" s="5" t="s">
        <v>712</v>
      </c>
    </row>
    <row r="11" spans="1:16" x14ac:dyDescent="0.2">
      <c r="A11" s="5">
        <v>1</v>
      </c>
      <c r="B11" s="5">
        <v>2</v>
      </c>
      <c r="C11" s="5">
        <v>3</v>
      </c>
      <c r="D11" s="5">
        <v>4</v>
      </c>
      <c r="E11" s="5">
        <v>5</v>
      </c>
      <c r="F11" s="7">
        <v>6</v>
      </c>
      <c r="G11" s="5">
        <v>7</v>
      </c>
      <c r="H11" s="98">
        <v>8</v>
      </c>
      <c r="I11" s="5">
        <v>9</v>
      </c>
      <c r="J11" s="5">
        <v>10</v>
      </c>
    </row>
    <row r="12" spans="1:16" ht="24" customHeight="1" x14ac:dyDescent="0.2">
      <c r="A12" s="297">
        <v>1</v>
      </c>
      <c r="B12" s="28" t="s">
        <v>898</v>
      </c>
      <c r="C12" s="19">
        <v>1202</v>
      </c>
      <c r="D12" s="19">
        <v>561648</v>
      </c>
      <c r="E12" s="19">
        <v>167</v>
      </c>
      <c r="F12" s="101">
        <f>D12*E12</f>
        <v>93795216</v>
      </c>
      <c r="G12" s="19">
        <v>1205</v>
      </c>
      <c r="H12" s="27">
        <v>61200566</v>
      </c>
      <c r="I12" s="27">
        <v>157</v>
      </c>
      <c r="J12" s="423">
        <f>H12/I12</f>
        <v>389812.52229299361</v>
      </c>
    </row>
    <row r="13" spans="1:16" ht="24" customHeight="1" x14ac:dyDescent="0.2">
      <c r="A13" s="297">
        <v>2</v>
      </c>
      <c r="B13" s="28" t="s">
        <v>899</v>
      </c>
      <c r="C13" s="19">
        <v>29</v>
      </c>
      <c r="D13" s="19">
        <v>4439</v>
      </c>
      <c r="E13" s="19">
        <v>167</v>
      </c>
      <c r="F13" s="101">
        <f t="shared" ref="F13:F17" si="0">D13*E13</f>
        <v>741313</v>
      </c>
      <c r="G13" s="19">
        <v>29</v>
      </c>
      <c r="H13" s="27">
        <v>738181</v>
      </c>
      <c r="I13" s="27">
        <v>163</v>
      </c>
      <c r="J13" s="423">
        <f t="shared" ref="J13:J14" si="1">H13/I13</f>
        <v>4528.7177914110425</v>
      </c>
    </row>
    <row r="14" spans="1:16" ht="24" customHeight="1" x14ac:dyDescent="0.2">
      <c r="A14" s="297">
        <v>3</v>
      </c>
      <c r="B14" s="28" t="s">
        <v>900</v>
      </c>
      <c r="C14" s="19">
        <v>6</v>
      </c>
      <c r="D14" s="19">
        <v>656</v>
      </c>
      <c r="E14" s="19">
        <v>167</v>
      </c>
      <c r="F14" s="101">
        <f t="shared" si="0"/>
        <v>109552</v>
      </c>
      <c r="G14" s="19">
        <v>6</v>
      </c>
      <c r="H14" s="27">
        <v>111443</v>
      </c>
      <c r="I14" s="27">
        <v>157</v>
      </c>
      <c r="J14" s="423">
        <f t="shared" si="1"/>
        <v>709.828025477707</v>
      </c>
    </row>
    <row r="15" spans="1:16" ht="24" customHeight="1" x14ac:dyDescent="0.2">
      <c r="A15" s="297">
        <v>4</v>
      </c>
      <c r="B15" s="28" t="s">
        <v>901</v>
      </c>
      <c r="C15" s="19">
        <v>0</v>
      </c>
      <c r="D15" s="19">
        <v>0</v>
      </c>
      <c r="E15" s="19">
        <v>167</v>
      </c>
      <c r="F15" s="101">
        <f t="shared" si="0"/>
        <v>0</v>
      </c>
      <c r="G15" s="19">
        <v>0</v>
      </c>
      <c r="H15" s="27">
        <v>0</v>
      </c>
      <c r="I15" s="27">
        <v>0</v>
      </c>
      <c r="J15" s="423">
        <v>0</v>
      </c>
    </row>
    <row r="16" spans="1:16" ht="24" customHeight="1" x14ac:dyDescent="0.2">
      <c r="A16" s="297">
        <v>5</v>
      </c>
      <c r="B16" s="28" t="s">
        <v>902</v>
      </c>
      <c r="C16" s="19">
        <v>0</v>
      </c>
      <c r="D16" s="19">
        <v>0</v>
      </c>
      <c r="E16" s="19">
        <v>167</v>
      </c>
      <c r="F16" s="101">
        <f t="shared" si="0"/>
        <v>0</v>
      </c>
      <c r="G16" s="19">
        <v>0</v>
      </c>
      <c r="H16" s="27">
        <v>0</v>
      </c>
      <c r="I16" s="27">
        <v>0</v>
      </c>
      <c r="J16" s="423">
        <v>0</v>
      </c>
    </row>
    <row r="17" spans="1:12" ht="24" customHeight="1" x14ac:dyDescent="0.2">
      <c r="A17" s="297">
        <v>6</v>
      </c>
      <c r="B17" s="28" t="s">
        <v>903</v>
      </c>
      <c r="C17" s="19">
        <v>0</v>
      </c>
      <c r="D17" s="19">
        <v>0</v>
      </c>
      <c r="E17" s="19">
        <v>167</v>
      </c>
      <c r="F17" s="101">
        <f t="shared" si="0"/>
        <v>0</v>
      </c>
      <c r="G17" s="19">
        <v>0</v>
      </c>
      <c r="H17" s="27">
        <v>0</v>
      </c>
      <c r="I17" s="27">
        <v>0</v>
      </c>
      <c r="J17" s="423">
        <v>0</v>
      </c>
    </row>
    <row r="18" spans="1:12" ht="24" customHeight="1" x14ac:dyDescent="0.2">
      <c r="A18" s="297"/>
      <c r="B18" s="28" t="s">
        <v>19</v>
      </c>
      <c r="C18" s="28">
        <f>SUM(C12:C17)</f>
        <v>1237</v>
      </c>
      <c r="D18" s="28">
        <v>566744</v>
      </c>
      <c r="E18" s="19">
        <v>167</v>
      </c>
      <c r="F18" s="558">
        <f>SUM(F12:F17)</f>
        <v>94646081</v>
      </c>
      <c r="G18" s="28">
        <f>SUM(G12:G17)</f>
        <v>1240</v>
      </c>
      <c r="H18" s="559">
        <f>SUM(H12:H17)</f>
        <v>62050190</v>
      </c>
      <c r="I18" s="559">
        <v>159</v>
      </c>
      <c r="J18" s="425">
        <f>SUM(J12:J17)</f>
        <v>395051.06810988236</v>
      </c>
      <c r="K18" s="626">
        <f>J18+T5_PLAN_vs_PRFM!J18</f>
        <v>946688.04616230424</v>
      </c>
      <c r="L18" s="15">
        <v>946688.04616230424</v>
      </c>
    </row>
    <row r="19" spans="1:12" x14ac:dyDescent="0.2">
      <c r="A19" s="11"/>
      <c r="B19" s="29"/>
      <c r="C19" s="29"/>
      <c r="D19" s="21"/>
      <c r="E19" s="21"/>
      <c r="F19" s="21"/>
      <c r="G19" s="21"/>
      <c r="H19" s="21"/>
      <c r="I19" s="21"/>
      <c r="J19" s="21"/>
      <c r="K19" s="15">
        <f>J18/D18</f>
        <v>0.6970538163789689</v>
      </c>
    </row>
    <row r="20" spans="1:12" x14ac:dyDescent="0.2">
      <c r="A20" s="785" t="s">
        <v>713</v>
      </c>
      <c r="B20" s="785"/>
      <c r="C20" s="785"/>
      <c r="D20" s="785"/>
      <c r="E20" s="785"/>
      <c r="F20" s="785"/>
      <c r="G20" s="785"/>
      <c r="H20" s="785"/>
      <c r="I20" s="21"/>
      <c r="J20" s="21"/>
    </row>
    <row r="21" spans="1:12" x14ac:dyDescent="0.2">
      <c r="A21" s="11"/>
      <c r="B21" s="29"/>
      <c r="C21" s="29"/>
      <c r="D21" s="21"/>
      <c r="E21" s="21"/>
      <c r="F21" s="21"/>
      <c r="G21" s="21">
        <f>'enrolment vs availed_PY'!G17+'enrolment vs availed_UPY'!G17</f>
        <v>1604505</v>
      </c>
      <c r="H21" s="627">
        <f>T5_PLAN_vs_PRFM!J18+'T5A_PLAN_vs_PRFM '!J18</f>
        <v>946688.04616230424</v>
      </c>
      <c r="I21" s="21">
        <f>H21/G21</f>
        <v>0.59001875728795128</v>
      </c>
      <c r="J21" s="21"/>
    </row>
    <row r="22" spans="1:12" ht="15.75" customHeight="1" x14ac:dyDescent="0.2">
      <c r="A22" s="14" t="s">
        <v>12</v>
      </c>
      <c r="B22" s="14"/>
      <c r="C22" s="14"/>
      <c r="D22" s="14"/>
      <c r="E22" s="14"/>
      <c r="F22" s="14"/>
      <c r="G22" s="14">
        <f>D18+T5_PLAN_vs_PRFM!D18</f>
        <v>1168578</v>
      </c>
      <c r="H22" s="618">
        <f>H21/G22</f>
        <v>0.81011968919687372</v>
      </c>
      <c r="I22" s="647" t="s">
        <v>13</v>
      </c>
      <c r="J22" s="647"/>
    </row>
    <row r="23" spans="1:12" ht="12.75" customHeight="1" x14ac:dyDescent="0.2">
      <c r="A23" s="630" t="s">
        <v>14</v>
      </c>
      <c r="B23" s="630"/>
      <c r="C23" s="630"/>
      <c r="D23" s="630"/>
      <c r="E23" s="630"/>
      <c r="F23" s="630"/>
      <c r="G23" s="630"/>
      <c r="H23" s="630"/>
      <c r="I23" s="630"/>
      <c r="J23" s="630"/>
    </row>
    <row r="24" spans="1:12" ht="12.75" customHeight="1" x14ac:dyDescent="0.2">
      <c r="A24" s="630" t="s">
        <v>20</v>
      </c>
      <c r="B24" s="630"/>
      <c r="C24" s="630"/>
      <c r="D24" s="630"/>
      <c r="E24" s="630"/>
      <c r="F24" s="630"/>
      <c r="G24" s="630"/>
      <c r="H24" s="630"/>
      <c r="I24" s="630"/>
      <c r="J24" s="630"/>
    </row>
    <row r="25" spans="1:12" x14ac:dyDescent="0.2">
      <c r="A25" s="14"/>
      <c r="B25" s="14"/>
      <c r="C25" s="14"/>
      <c r="E25" s="14"/>
      <c r="H25" s="646" t="s">
        <v>86</v>
      </c>
      <c r="I25" s="646"/>
      <c r="J25" s="646"/>
    </row>
    <row r="29" spans="1:12" x14ac:dyDescent="0.2">
      <c r="A29" s="786"/>
      <c r="B29" s="786"/>
      <c r="C29" s="786"/>
      <c r="D29" s="786"/>
      <c r="E29" s="786"/>
      <c r="F29" s="786"/>
      <c r="G29" s="786"/>
      <c r="H29" s="786"/>
      <c r="I29" s="786"/>
      <c r="J29" s="786"/>
    </row>
    <row r="31" spans="1:12" x14ac:dyDescent="0.2">
      <c r="A31" s="786"/>
      <c r="B31" s="786"/>
      <c r="C31" s="786"/>
      <c r="D31" s="786"/>
      <c r="E31" s="786"/>
      <c r="F31" s="786"/>
      <c r="G31" s="786"/>
      <c r="H31" s="786"/>
      <c r="I31" s="786"/>
      <c r="J31" s="786"/>
    </row>
  </sheetData>
  <mergeCells count="17">
    <mergeCell ref="E1:I1"/>
    <mergeCell ref="A2:J2"/>
    <mergeCell ref="A3:J3"/>
    <mergeCell ref="A5:J5"/>
    <mergeCell ref="H8:J8"/>
    <mergeCell ref="A8:C8"/>
    <mergeCell ref="A24:J24"/>
    <mergeCell ref="H25:J25"/>
    <mergeCell ref="A29:J29"/>
    <mergeCell ref="A31:J31"/>
    <mergeCell ref="A9:A10"/>
    <mergeCell ref="B9:B10"/>
    <mergeCell ref="C9:F9"/>
    <mergeCell ref="G9:J9"/>
    <mergeCell ref="I22:J22"/>
    <mergeCell ref="A23:J23"/>
    <mergeCell ref="A20:H20"/>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SheetLayoutView="90" workbookViewId="0">
      <selection activeCell="A8" sqref="A8:C8"/>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77"/>
      <c r="F1" s="677"/>
      <c r="G1" s="677"/>
      <c r="H1" s="677"/>
      <c r="I1" s="677"/>
      <c r="J1" s="132" t="s">
        <v>362</v>
      </c>
    </row>
    <row r="2" spans="1:16" customFormat="1" ht="15" x14ac:dyDescent="0.2">
      <c r="A2" s="777" t="s">
        <v>0</v>
      </c>
      <c r="B2" s="777"/>
      <c r="C2" s="777"/>
      <c r="D2" s="777"/>
      <c r="E2" s="777"/>
      <c r="F2" s="777"/>
      <c r="G2" s="777"/>
      <c r="H2" s="777"/>
      <c r="I2" s="777"/>
      <c r="J2" s="777"/>
    </row>
    <row r="3" spans="1:16" customFormat="1" ht="20.25" x14ac:dyDescent="0.3">
      <c r="A3" s="674" t="s">
        <v>741</v>
      </c>
      <c r="B3" s="674"/>
      <c r="C3" s="674"/>
      <c r="D3" s="674"/>
      <c r="E3" s="674"/>
      <c r="F3" s="674"/>
      <c r="G3" s="674"/>
      <c r="H3" s="674"/>
      <c r="I3" s="674"/>
      <c r="J3" s="674"/>
    </row>
    <row r="4" spans="1:16" customFormat="1" ht="14.25" customHeight="1" x14ac:dyDescent="0.2"/>
    <row r="5" spans="1:16" ht="19.5" customHeight="1" x14ac:dyDescent="0.25">
      <c r="A5" s="778" t="s">
        <v>802</v>
      </c>
      <c r="B5" s="778"/>
      <c r="C5" s="778"/>
      <c r="D5" s="778"/>
      <c r="E5" s="778"/>
      <c r="F5" s="778"/>
      <c r="G5" s="778"/>
      <c r="H5" s="778"/>
      <c r="I5" s="778"/>
      <c r="J5" s="778"/>
    </row>
    <row r="6" spans="1:16" ht="13.5" customHeight="1" x14ac:dyDescent="0.2">
      <c r="A6" s="1"/>
      <c r="B6" s="1"/>
      <c r="C6" s="1"/>
      <c r="D6" s="1"/>
      <c r="E6" s="1"/>
      <c r="F6" s="1"/>
      <c r="G6" s="1"/>
      <c r="H6" s="1"/>
      <c r="I6" s="1"/>
      <c r="J6" s="1"/>
    </row>
    <row r="7" spans="1:16" ht="0.75" customHeight="1" x14ac:dyDescent="0.2"/>
    <row r="8" spans="1:16" ht="15.75" x14ac:dyDescent="0.25">
      <c r="A8" s="695" t="s">
        <v>948</v>
      </c>
      <c r="B8" s="695"/>
      <c r="C8" s="695"/>
      <c r="H8" s="768" t="s">
        <v>831</v>
      </c>
      <c r="I8" s="768"/>
      <c r="J8" s="768"/>
    </row>
    <row r="9" spans="1:16" x14ac:dyDescent="0.2">
      <c r="A9" s="642" t="s">
        <v>2</v>
      </c>
      <c r="B9" s="642" t="s">
        <v>3</v>
      </c>
      <c r="C9" s="636" t="s">
        <v>803</v>
      </c>
      <c r="D9" s="651"/>
      <c r="E9" s="651"/>
      <c r="F9" s="637"/>
      <c r="G9" s="636" t="s">
        <v>107</v>
      </c>
      <c r="H9" s="651"/>
      <c r="I9" s="651"/>
      <c r="J9" s="637"/>
      <c r="O9" s="19"/>
      <c r="P9" s="21"/>
    </row>
    <row r="10" spans="1:16" ht="77.45" customHeight="1" x14ac:dyDescent="0.2">
      <c r="A10" s="642"/>
      <c r="B10" s="642"/>
      <c r="C10" s="5" t="s">
        <v>185</v>
      </c>
      <c r="D10" s="5" t="s">
        <v>17</v>
      </c>
      <c r="E10" s="224" t="s">
        <v>821</v>
      </c>
      <c r="F10" s="7" t="s">
        <v>202</v>
      </c>
      <c r="G10" s="5" t="s">
        <v>185</v>
      </c>
      <c r="H10" s="25" t="s">
        <v>18</v>
      </c>
      <c r="I10" s="102" t="s">
        <v>711</v>
      </c>
      <c r="J10" s="5" t="s">
        <v>712</v>
      </c>
    </row>
    <row r="11" spans="1:16" x14ac:dyDescent="0.2">
      <c r="A11" s="5">
        <v>1</v>
      </c>
      <c r="B11" s="5">
        <v>2</v>
      </c>
      <c r="C11" s="5">
        <v>3</v>
      </c>
      <c r="D11" s="5">
        <v>4</v>
      </c>
      <c r="E11" s="5">
        <v>5</v>
      </c>
      <c r="F11" s="7">
        <v>6</v>
      </c>
      <c r="G11" s="5">
        <v>7</v>
      </c>
      <c r="H11" s="98">
        <v>8</v>
      </c>
      <c r="I11" s="5">
        <v>9</v>
      </c>
      <c r="J11" s="5">
        <v>10</v>
      </c>
    </row>
    <row r="12" spans="1:16" ht="26.25" customHeight="1" x14ac:dyDescent="0.2">
      <c r="A12" s="297">
        <v>1</v>
      </c>
      <c r="B12" s="28" t="s">
        <v>898</v>
      </c>
      <c r="C12" s="787" t="s">
        <v>912</v>
      </c>
      <c r="D12" s="788"/>
      <c r="E12" s="788"/>
      <c r="F12" s="788"/>
      <c r="G12" s="788"/>
      <c r="H12" s="788"/>
      <c r="I12" s="788"/>
      <c r="J12" s="789"/>
    </row>
    <row r="13" spans="1:16" ht="26.25" customHeight="1" x14ac:dyDescent="0.2">
      <c r="A13" s="297">
        <v>2</v>
      </c>
      <c r="B13" s="28" t="s">
        <v>899</v>
      </c>
      <c r="C13" s="790"/>
      <c r="D13" s="791"/>
      <c r="E13" s="791"/>
      <c r="F13" s="791"/>
      <c r="G13" s="791"/>
      <c r="H13" s="791"/>
      <c r="I13" s="791"/>
      <c r="J13" s="792"/>
    </row>
    <row r="14" spans="1:16" ht="26.25" customHeight="1" x14ac:dyDescent="0.2">
      <c r="A14" s="297">
        <v>3</v>
      </c>
      <c r="B14" s="28" t="s">
        <v>900</v>
      </c>
      <c r="C14" s="790"/>
      <c r="D14" s="791"/>
      <c r="E14" s="791"/>
      <c r="F14" s="791"/>
      <c r="G14" s="791"/>
      <c r="H14" s="791"/>
      <c r="I14" s="791"/>
      <c r="J14" s="792"/>
    </row>
    <row r="15" spans="1:16" ht="26.25" customHeight="1" x14ac:dyDescent="0.2">
      <c r="A15" s="297">
        <v>4</v>
      </c>
      <c r="B15" s="28" t="s">
        <v>901</v>
      </c>
      <c r="C15" s="790"/>
      <c r="D15" s="791"/>
      <c r="E15" s="791"/>
      <c r="F15" s="791"/>
      <c r="G15" s="791"/>
      <c r="H15" s="791"/>
      <c r="I15" s="791"/>
      <c r="J15" s="792"/>
    </row>
    <row r="16" spans="1:16" ht="26.25" customHeight="1" x14ac:dyDescent="0.2">
      <c r="A16" s="297">
        <v>5</v>
      </c>
      <c r="B16" s="28" t="s">
        <v>902</v>
      </c>
      <c r="C16" s="790"/>
      <c r="D16" s="791"/>
      <c r="E16" s="791"/>
      <c r="F16" s="791"/>
      <c r="G16" s="791"/>
      <c r="H16" s="791"/>
      <c r="I16" s="791"/>
      <c r="J16" s="792"/>
    </row>
    <row r="17" spans="1:10" ht="26.25" customHeight="1" x14ac:dyDescent="0.2">
      <c r="A17" s="297">
        <v>6</v>
      </c>
      <c r="B17" s="28" t="s">
        <v>903</v>
      </c>
      <c r="C17" s="790"/>
      <c r="D17" s="791"/>
      <c r="E17" s="791"/>
      <c r="F17" s="791"/>
      <c r="G17" s="791"/>
      <c r="H17" s="791"/>
      <c r="I17" s="791"/>
      <c r="J17" s="792"/>
    </row>
    <row r="18" spans="1:10" ht="26.25" customHeight="1" x14ac:dyDescent="0.2">
      <c r="A18" s="297"/>
      <c r="B18" s="28" t="s">
        <v>19</v>
      </c>
      <c r="C18" s="793"/>
      <c r="D18" s="794"/>
      <c r="E18" s="794"/>
      <c r="F18" s="794"/>
      <c r="G18" s="794"/>
      <c r="H18" s="794"/>
      <c r="I18" s="794"/>
      <c r="J18" s="795"/>
    </row>
    <row r="19" spans="1:10" x14ac:dyDescent="0.2">
      <c r="A19" s="11"/>
      <c r="B19" s="29"/>
      <c r="C19" s="29"/>
      <c r="D19" s="21"/>
      <c r="E19" s="21"/>
      <c r="F19" s="21"/>
      <c r="G19" s="21"/>
      <c r="H19" s="21"/>
      <c r="I19" s="21"/>
      <c r="J19" s="21"/>
    </row>
    <row r="20" spans="1:10" x14ac:dyDescent="0.2">
      <c r="A20" s="785" t="s">
        <v>713</v>
      </c>
      <c r="B20" s="785"/>
      <c r="C20" s="785"/>
      <c r="D20" s="785"/>
      <c r="E20" s="785"/>
      <c r="F20" s="785"/>
      <c r="G20" s="785"/>
      <c r="H20" s="785"/>
      <c r="I20" s="21"/>
      <c r="J20" s="21"/>
    </row>
    <row r="21" spans="1:10" x14ac:dyDescent="0.2">
      <c r="A21" s="11"/>
      <c r="B21" s="29"/>
      <c r="C21" s="29"/>
      <c r="D21" s="21"/>
      <c r="E21" s="21"/>
      <c r="F21" s="21"/>
      <c r="G21" s="21"/>
      <c r="H21" s="21"/>
      <c r="I21" s="21"/>
      <c r="J21" s="21"/>
    </row>
    <row r="22" spans="1:10" ht="15.75" customHeight="1" x14ac:dyDescent="0.2">
      <c r="A22" s="14" t="s">
        <v>12</v>
      </c>
      <c r="B22" s="14"/>
      <c r="C22" s="14"/>
      <c r="D22" s="14"/>
      <c r="E22" s="14"/>
      <c r="F22" s="14"/>
      <c r="G22" s="14"/>
      <c r="I22" s="647" t="s">
        <v>13</v>
      </c>
      <c r="J22" s="647"/>
    </row>
    <row r="23" spans="1:10" ht="12.75" customHeight="1" x14ac:dyDescent="0.2">
      <c r="A23" s="630" t="s">
        <v>14</v>
      </c>
      <c r="B23" s="630"/>
      <c r="C23" s="630"/>
      <c r="D23" s="630"/>
      <c r="E23" s="630"/>
      <c r="F23" s="630"/>
      <c r="G23" s="630"/>
      <c r="H23" s="630"/>
      <c r="I23" s="630"/>
      <c r="J23" s="630"/>
    </row>
    <row r="24" spans="1:10" ht="12.75" customHeight="1" x14ac:dyDescent="0.2">
      <c r="A24" s="630" t="s">
        <v>20</v>
      </c>
      <c r="B24" s="630"/>
      <c r="C24" s="630"/>
      <c r="D24" s="630"/>
      <c r="E24" s="630"/>
      <c r="F24" s="630"/>
      <c r="G24" s="630"/>
      <c r="H24" s="630"/>
      <c r="I24" s="630"/>
      <c r="J24" s="630"/>
    </row>
    <row r="25" spans="1:10" x14ac:dyDescent="0.2">
      <c r="A25" s="14"/>
      <c r="B25" s="14"/>
      <c r="C25" s="14"/>
      <c r="E25" s="14"/>
      <c r="H25" s="646" t="s">
        <v>86</v>
      </c>
      <c r="I25" s="646"/>
      <c r="J25" s="646"/>
    </row>
    <row r="29" spans="1:10" x14ac:dyDescent="0.2">
      <c r="A29" s="786"/>
      <c r="B29" s="786"/>
      <c r="C29" s="786"/>
      <c r="D29" s="786"/>
      <c r="E29" s="786"/>
      <c r="F29" s="786"/>
      <c r="G29" s="786"/>
      <c r="H29" s="786"/>
      <c r="I29" s="786"/>
      <c r="J29" s="786"/>
    </row>
    <row r="31" spans="1:10" x14ac:dyDescent="0.2">
      <c r="A31" s="786"/>
      <c r="B31" s="786"/>
      <c r="C31" s="786"/>
      <c r="D31" s="786"/>
      <c r="E31" s="786"/>
      <c r="F31" s="786"/>
      <c r="G31" s="786"/>
      <c r="H31" s="786"/>
      <c r="I31" s="786"/>
      <c r="J31" s="786"/>
    </row>
  </sheetData>
  <mergeCells count="18">
    <mergeCell ref="A24:J24"/>
    <mergeCell ref="H25:J25"/>
    <mergeCell ref="A29:J29"/>
    <mergeCell ref="A31:J31"/>
    <mergeCell ref="A9:A10"/>
    <mergeCell ref="B9:B10"/>
    <mergeCell ref="C9:F9"/>
    <mergeCell ref="G9:J9"/>
    <mergeCell ref="I22:J22"/>
    <mergeCell ref="A23:J23"/>
    <mergeCell ref="A20:H20"/>
    <mergeCell ref="C12:J18"/>
    <mergeCell ref="E1:I1"/>
    <mergeCell ref="A2:J2"/>
    <mergeCell ref="A3:J3"/>
    <mergeCell ref="A5:J5"/>
    <mergeCell ref="H8:J8"/>
    <mergeCell ref="A8:C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SheetLayoutView="90" workbookViewId="0">
      <selection activeCell="A8" sqref="A8:C8"/>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77"/>
      <c r="F1" s="677"/>
      <c r="G1" s="677"/>
      <c r="H1" s="677"/>
      <c r="I1" s="677"/>
      <c r="J1" s="132" t="s">
        <v>361</v>
      </c>
    </row>
    <row r="2" spans="1:16" customFormat="1" ht="15" x14ac:dyDescent="0.2">
      <c r="A2" s="777" t="s">
        <v>0</v>
      </c>
      <c r="B2" s="777"/>
      <c r="C2" s="777"/>
      <c r="D2" s="777"/>
      <c r="E2" s="777"/>
      <c r="F2" s="777"/>
      <c r="G2" s="777"/>
      <c r="H2" s="777"/>
      <c r="I2" s="777"/>
      <c r="J2" s="777"/>
    </row>
    <row r="3" spans="1:16" customFormat="1" ht="20.25" x14ac:dyDescent="0.3">
      <c r="A3" s="674" t="s">
        <v>741</v>
      </c>
      <c r="B3" s="674"/>
      <c r="C3" s="674"/>
      <c r="D3" s="674"/>
      <c r="E3" s="674"/>
      <c r="F3" s="674"/>
      <c r="G3" s="674"/>
      <c r="H3" s="674"/>
      <c r="I3" s="674"/>
      <c r="J3" s="674"/>
    </row>
    <row r="4" spans="1:16" customFormat="1" ht="14.25" customHeight="1" x14ac:dyDescent="0.2"/>
    <row r="5" spans="1:16" ht="31.5" customHeight="1" x14ac:dyDescent="0.25">
      <c r="A5" s="778" t="s">
        <v>804</v>
      </c>
      <c r="B5" s="778"/>
      <c r="C5" s="778"/>
      <c r="D5" s="778"/>
      <c r="E5" s="778"/>
      <c r="F5" s="778"/>
      <c r="G5" s="778"/>
      <c r="H5" s="778"/>
      <c r="I5" s="778"/>
      <c r="J5" s="778"/>
    </row>
    <row r="6" spans="1:16" ht="13.5" customHeight="1" x14ac:dyDescent="0.2">
      <c r="A6" s="1"/>
      <c r="B6" s="1"/>
      <c r="C6" s="1"/>
      <c r="D6" s="1"/>
      <c r="E6" s="1"/>
      <c r="F6" s="1"/>
      <c r="G6" s="1"/>
      <c r="H6" s="1"/>
      <c r="I6" s="1"/>
      <c r="J6" s="1"/>
    </row>
    <row r="7" spans="1:16" ht="0.75" customHeight="1" x14ac:dyDescent="0.2"/>
    <row r="8" spans="1:16" ht="15.75" x14ac:dyDescent="0.25">
      <c r="A8" s="695" t="s">
        <v>948</v>
      </c>
      <c r="B8" s="695"/>
      <c r="C8" s="695"/>
      <c r="H8" s="768" t="s">
        <v>831</v>
      </c>
      <c r="I8" s="768"/>
      <c r="J8" s="768"/>
    </row>
    <row r="9" spans="1:16" x14ac:dyDescent="0.2">
      <c r="A9" s="642" t="s">
        <v>2</v>
      </c>
      <c r="B9" s="642" t="s">
        <v>3</v>
      </c>
      <c r="C9" s="636" t="s">
        <v>800</v>
      </c>
      <c r="D9" s="651"/>
      <c r="E9" s="651"/>
      <c r="F9" s="637"/>
      <c r="G9" s="636" t="s">
        <v>107</v>
      </c>
      <c r="H9" s="651"/>
      <c r="I9" s="651"/>
      <c r="J9" s="637"/>
      <c r="O9" s="19"/>
      <c r="P9" s="21"/>
    </row>
    <row r="10" spans="1:16" ht="53.25" customHeight="1" x14ac:dyDescent="0.2">
      <c r="A10" s="642"/>
      <c r="B10" s="642"/>
      <c r="C10" s="5" t="s">
        <v>185</v>
      </c>
      <c r="D10" s="5" t="s">
        <v>17</v>
      </c>
      <c r="E10" s="224" t="s">
        <v>363</v>
      </c>
      <c r="F10" s="7" t="s">
        <v>202</v>
      </c>
      <c r="G10" s="5" t="s">
        <v>185</v>
      </c>
      <c r="H10" s="25" t="s">
        <v>18</v>
      </c>
      <c r="I10" s="102" t="s">
        <v>711</v>
      </c>
      <c r="J10" s="5" t="s">
        <v>712</v>
      </c>
    </row>
    <row r="11" spans="1:16" x14ac:dyDescent="0.2">
      <c r="A11" s="5">
        <v>1</v>
      </c>
      <c r="B11" s="5">
        <v>2</v>
      </c>
      <c r="C11" s="5">
        <v>3</v>
      </c>
      <c r="D11" s="5">
        <v>4</v>
      </c>
      <c r="E11" s="5">
        <v>5</v>
      </c>
      <c r="F11" s="7">
        <v>6</v>
      </c>
      <c r="G11" s="5">
        <v>7</v>
      </c>
      <c r="H11" s="98">
        <v>8</v>
      </c>
      <c r="I11" s="5">
        <v>9</v>
      </c>
      <c r="J11" s="5">
        <v>10</v>
      </c>
    </row>
    <row r="12" spans="1:16" ht="18" customHeight="1" x14ac:dyDescent="0.2">
      <c r="A12" s="297">
        <v>1</v>
      </c>
      <c r="B12" s="28" t="s">
        <v>898</v>
      </c>
      <c r="C12" s="796" t="s">
        <v>912</v>
      </c>
      <c r="D12" s="797"/>
      <c r="E12" s="797"/>
      <c r="F12" s="797"/>
      <c r="G12" s="797"/>
      <c r="H12" s="797"/>
      <c r="I12" s="797"/>
      <c r="J12" s="798"/>
    </row>
    <row r="13" spans="1:16" ht="18" customHeight="1" x14ac:dyDescent="0.2">
      <c r="A13" s="297">
        <v>2</v>
      </c>
      <c r="B13" s="28" t="s">
        <v>899</v>
      </c>
      <c r="C13" s="799"/>
      <c r="D13" s="800"/>
      <c r="E13" s="800"/>
      <c r="F13" s="800"/>
      <c r="G13" s="800"/>
      <c r="H13" s="800"/>
      <c r="I13" s="800"/>
      <c r="J13" s="801"/>
    </row>
    <row r="14" spans="1:16" ht="18" customHeight="1" x14ac:dyDescent="0.2">
      <c r="A14" s="297">
        <v>3</v>
      </c>
      <c r="B14" s="28" t="s">
        <v>900</v>
      </c>
      <c r="C14" s="799"/>
      <c r="D14" s="800"/>
      <c r="E14" s="800"/>
      <c r="F14" s="800"/>
      <c r="G14" s="800"/>
      <c r="H14" s="800"/>
      <c r="I14" s="800"/>
      <c r="J14" s="801"/>
    </row>
    <row r="15" spans="1:16" ht="18" customHeight="1" x14ac:dyDescent="0.2">
      <c r="A15" s="297">
        <v>4</v>
      </c>
      <c r="B15" s="28" t="s">
        <v>901</v>
      </c>
      <c r="C15" s="799"/>
      <c r="D15" s="800"/>
      <c r="E15" s="800"/>
      <c r="F15" s="800"/>
      <c r="G15" s="800"/>
      <c r="H15" s="800"/>
      <c r="I15" s="800"/>
      <c r="J15" s="801"/>
    </row>
    <row r="16" spans="1:16" ht="18" customHeight="1" x14ac:dyDescent="0.2">
      <c r="A16" s="297">
        <v>5</v>
      </c>
      <c r="B16" s="28" t="s">
        <v>902</v>
      </c>
      <c r="C16" s="799"/>
      <c r="D16" s="800"/>
      <c r="E16" s="800"/>
      <c r="F16" s="800"/>
      <c r="G16" s="800"/>
      <c r="H16" s="800"/>
      <c r="I16" s="800"/>
      <c r="J16" s="801"/>
    </row>
    <row r="17" spans="1:10" ht="18" customHeight="1" x14ac:dyDescent="0.2">
      <c r="A17" s="297">
        <v>6</v>
      </c>
      <c r="B17" s="28" t="s">
        <v>903</v>
      </c>
      <c r="C17" s="799"/>
      <c r="D17" s="800"/>
      <c r="E17" s="800"/>
      <c r="F17" s="800"/>
      <c r="G17" s="800"/>
      <c r="H17" s="800"/>
      <c r="I17" s="800"/>
      <c r="J17" s="801"/>
    </row>
    <row r="18" spans="1:10" ht="18" customHeight="1" x14ac:dyDescent="0.2">
      <c r="A18" s="297"/>
      <c r="B18" s="28" t="s">
        <v>19</v>
      </c>
      <c r="C18" s="802"/>
      <c r="D18" s="803"/>
      <c r="E18" s="803"/>
      <c r="F18" s="803"/>
      <c r="G18" s="803"/>
      <c r="H18" s="803"/>
      <c r="I18" s="803"/>
      <c r="J18" s="804"/>
    </row>
    <row r="19" spans="1:10" x14ac:dyDescent="0.2">
      <c r="A19" s="11"/>
      <c r="B19" s="29"/>
      <c r="C19" s="29"/>
      <c r="D19" s="21"/>
      <c r="E19" s="21"/>
      <c r="F19" s="21"/>
      <c r="G19" s="21"/>
      <c r="H19" s="21"/>
      <c r="I19" s="21"/>
      <c r="J19" s="21"/>
    </row>
    <row r="20" spans="1:10" x14ac:dyDescent="0.2">
      <c r="A20" s="785" t="s">
        <v>713</v>
      </c>
      <c r="B20" s="785"/>
      <c r="C20" s="785"/>
      <c r="D20" s="785"/>
      <c r="E20" s="785"/>
      <c r="F20" s="785"/>
      <c r="G20" s="785"/>
      <c r="H20" s="785"/>
      <c r="I20" s="21"/>
      <c r="J20" s="21"/>
    </row>
    <row r="21" spans="1:10" x14ac:dyDescent="0.2">
      <c r="A21" s="11"/>
      <c r="B21" s="29"/>
      <c r="C21" s="29"/>
      <c r="D21" s="21"/>
      <c r="E21" s="21"/>
      <c r="F21" s="21"/>
      <c r="G21" s="21"/>
      <c r="H21" s="21"/>
      <c r="I21" s="21"/>
      <c r="J21" s="21"/>
    </row>
    <row r="22" spans="1:10" ht="15.75" customHeight="1" x14ac:dyDescent="0.2">
      <c r="A22" s="14" t="s">
        <v>12</v>
      </c>
      <c r="B22" s="14"/>
      <c r="C22" s="14"/>
      <c r="D22" s="14"/>
      <c r="E22" s="14"/>
      <c r="F22" s="14"/>
      <c r="G22" s="14"/>
      <c r="I22" s="647" t="s">
        <v>13</v>
      </c>
      <c r="J22" s="647"/>
    </row>
    <row r="23" spans="1:10" ht="12.75" customHeight="1" x14ac:dyDescent="0.2">
      <c r="A23" s="630" t="s">
        <v>14</v>
      </c>
      <c r="B23" s="630"/>
      <c r="C23" s="630"/>
      <c r="D23" s="630"/>
      <c r="E23" s="630"/>
      <c r="F23" s="630"/>
      <c r="G23" s="630"/>
      <c r="H23" s="630"/>
      <c r="I23" s="630"/>
      <c r="J23" s="630"/>
    </row>
    <row r="24" spans="1:10" ht="12.75" customHeight="1" x14ac:dyDescent="0.2">
      <c r="A24" s="630" t="s">
        <v>20</v>
      </c>
      <c r="B24" s="630"/>
      <c r="C24" s="630"/>
      <c r="D24" s="630"/>
      <c r="E24" s="630"/>
      <c r="F24" s="630"/>
      <c r="G24" s="630"/>
      <c r="H24" s="630"/>
      <c r="I24" s="630"/>
      <c r="J24" s="630"/>
    </row>
    <row r="25" spans="1:10" x14ac:dyDescent="0.2">
      <c r="A25" s="14"/>
      <c r="B25" s="14"/>
      <c r="C25" s="14"/>
      <c r="E25" s="14"/>
      <c r="H25" s="646" t="s">
        <v>86</v>
      </c>
      <c r="I25" s="646"/>
      <c r="J25" s="646"/>
    </row>
    <row r="29" spans="1:10" x14ac:dyDescent="0.2">
      <c r="A29" s="786"/>
      <c r="B29" s="786"/>
      <c r="C29" s="786"/>
      <c r="D29" s="786"/>
      <c r="E29" s="786"/>
      <c r="F29" s="786"/>
      <c r="G29" s="786"/>
      <c r="H29" s="786"/>
      <c r="I29" s="786"/>
      <c r="J29" s="786"/>
    </row>
    <row r="31" spans="1:10" x14ac:dyDescent="0.2">
      <c r="A31" s="786"/>
      <c r="B31" s="786"/>
      <c r="C31" s="786"/>
      <c r="D31" s="786"/>
      <c r="E31" s="786"/>
      <c r="F31" s="786"/>
      <c r="G31" s="786"/>
      <c r="H31" s="786"/>
      <c r="I31" s="786"/>
      <c r="J31" s="786"/>
    </row>
  </sheetData>
  <mergeCells count="18">
    <mergeCell ref="E1:I1"/>
    <mergeCell ref="A2:J2"/>
    <mergeCell ref="A3:J3"/>
    <mergeCell ref="A5:J5"/>
    <mergeCell ref="H8:J8"/>
    <mergeCell ref="A8:C8"/>
    <mergeCell ref="A24:J24"/>
    <mergeCell ref="H25:J25"/>
    <mergeCell ref="A29:J29"/>
    <mergeCell ref="A31:J31"/>
    <mergeCell ref="A9:A10"/>
    <mergeCell ref="B9:B10"/>
    <mergeCell ref="C9:F9"/>
    <mergeCell ref="G9:J9"/>
    <mergeCell ref="I22:J22"/>
    <mergeCell ref="A23:J23"/>
    <mergeCell ref="A20:H20"/>
    <mergeCell ref="C12:J1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SheetLayoutView="78" workbookViewId="0">
      <selection activeCell="A8" sqref="A8:C8"/>
    </sheetView>
  </sheetViews>
  <sheetFormatPr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77"/>
      <c r="F1" s="677"/>
      <c r="G1" s="677"/>
      <c r="H1" s="677"/>
      <c r="I1" s="677"/>
      <c r="J1" s="132" t="s">
        <v>431</v>
      </c>
    </row>
    <row r="2" spans="1:16" customFormat="1" ht="15" x14ac:dyDescent="0.2">
      <c r="A2" s="777" t="s">
        <v>0</v>
      </c>
      <c r="B2" s="777"/>
      <c r="C2" s="777"/>
      <c r="D2" s="777"/>
      <c r="E2" s="777"/>
      <c r="F2" s="777"/>
      <c r="G2" s="777"/>
      <c r="H2" s="777"/>
      <c r="I2" s="777"/>
      <c r="J2" s="777"/>
    </row>
    <row r="3" spans="1:16" customFormat="1" ht="20.25" x14ac:dyDescent="0.3">
      <c r="A3" s="674" t="s">
        <v>741</v>
      </c>
      <c r="B3" s="674"/>
      <c r="C3" s="674"/>
      <c r="D3" s="674"/>
      <c r="E3" s="674"/>
      <c r="F3" s="674"/>
      <c r="G3" s="674"/>
      <c r="H3" s="674"/>
      <c r="I3" s="674"/>
      <c r="J3" s="674"/>
    </row>
    <row r="4" spans="1:16" customFormat="1" ht="14.25" customHeight="1" x14ac:dyDescent="0.2"/>
    <row r="5" spans="1:16" ht="31.5" customHeight="1" x14ac:dyDescent="0.25">
      <c r="A5" s="778" t="s">
        <v>805</v>
      </c>
      <c r="B5" s="778"/>
      <c r="C5" s="778"/>
      <c r="D5" s="778"/>
      <c r="E5" s="778"/>
      <c r="F5" s="778"/>
      <c r="G5" s="778"/>
      <c r="H5" s="778"/>
      <c r="I5" s="778"/>
      <c r="J5" s="778"/>
    </row>
    <row r="6" spans="1:16" ht="13.5" customHeight="1" x14ac:dyDescent="0.2">
      <c r="A6" s="1"/>
      <c r="B6" s="1"/>
      <c r="C6" s="1"/>
      <c r="D6" s="1"/>
      <c r="E6" s="1"/>
      <c r="F6" s="1"/>
      <c r="G6" s="1"/>
      <c r="H6" s="1"/>
      <c r="I6" s="1"/>
      <c r="J6" s="1"/>
    </row>
    <row r="7" spans="1:16" ht="0.75" customHeight="1" x14ac:dyDescent="0.2"/>
    <row r="8" spans="1:16" ht="15.75" x14ac:dyDescent="0.25">
      <c r="A8" s="695" t="s">
        <v>948</v>
      </c>
      <c r="B8" s="695"/>
      <c r="C8" s="695"/>
      <c r="H8" s="768" t="s">
        <v>831</v>
      </c>
      <c r="I8" s="768"/>
      <c r="J8" s="768"/>
    </row>
    <row r="9" spans="1:16" x14ac:dyDescent="0.2">
      <c r="A9" s="642" t="s">
        <v>2</v>
      </c>
      <c r="B9" s="642" t="s">
        <v>3</v>
      </c>
      <c r="C9" s="636" t="s">
        <v>800</v>
      </c>
      <c r="D9" s="651"/>
      <c r="E9" s="651"/>
      <c r="F9" s="637"/>
      <c r="G9" s="636" t="s">
        <v>107</v>
      </c>
      <c r="H9" s="651"/>
      <c r="I9" s="651"/>
      <c r="J9" s="637"/>
      <c r="O9" s="19"/>
      <c r="P9" s="21"/>
    </row>
    <row r="10" spans="1:16" ht="53.25" customHeight="1" x14ac:dyDescent="0.2">
      <c r="A10" s="642"/>
      <c r="B10" s="642"/>
      <c r="C10" s="5" t="s">
        <v>185</v>
      </c>
      <c r="D10" s="5" t="s">
        <v>17</v>
      </c>
      <c r="E10" s="224" t="s">
        <v>364</v>
      </c>
      <c r="F10" s="7" t="s">
        <v>202</v>
      </c>
      <c r="G10" s="5" t="s">
        <v>185</v>
      </c>
      <c r="H10" s="25" t="s">
        <v>18</v>
      </c>
      <c r="I10" s="102" t="s">
        <v>711</v>
      </c>
      <c r="J10" s="5" t="s">
        <v>712</v>
      </c>
    </row>
    <row r="11" spans="1:16" x14ac:dyDescent="0.2">
      <c r="A11" s="5">
        <v>1</v>
      </c>
      <c r="B11" s="5">
        <v>2</v>
      </c>
      <c r="C11" s="5">
        <v>3</v>
      </c>
      <c r="D11" s="5">
        <v>4</v>
      </c>
      <c r="E11" s="5">
        <v>5</v>
      </c>
      <c r="F11" s="7">
        <v>6</v>
      </c>
      <c r="G11" s="5">
        <v>7</v>
      </c>
      <c r="H11" s="98">
        <v>8</v>
      </c>
      <c r="I11" s="5">
        <v>9</v>
      </c>
      <c r="J11" s="5">
        <v>10</v>
      </c>
    </row>
    <row r="12" spans="1:16" ht="21" customHeight="1" x14ac:dyDescent="0.2">
      <c r="A12" s="297">
        <v>1</v>
      </c>
      <c r="B12" s="28" t="s">
        <v>898</v>
      </c>
      <c r="C12" s="796" t="s">
        <v>912</v>
      </c>
      <c r="D12" s="797"/>
      <c r="E12" s="797"/>
      <c r="F12" s="797"/>
      <c r="G12" s="797"/>
      <c r="H12" s="797"/>
      <c r="I12" s="797"/>
      <c r="J12" s="798"/>
    </row>
    <row r="13" spans="1:16" ht="21" customHeight="1" x14ac:dyDescent="0.2">
      <c r="A13" s="297">
        <v>2</v>
      </c>
      <c r="B13" s="28" t="s">
        <v>899</v>
      </c>
      <c r="C13" s="799"/>
      <c r="D13" s="800"/>
      <c r="E13" s="800"/>
      <c r="F13" s="800"/>
      <c r="G13" s="800"/>
      <c r="H13" s="800"/>
      <c r="I13" s="800"/>
      <c r="J13" s="801"/>
    </row>
    <row r="14" spans="1:16" ht="21" customHeight="1" x14ac:dyDescent="0.2">
      <c r="A14" s="297">
        <v>3</v>
      </c>
      <c r="B14" s="28" t="s">
        <v>900</v>
      </c>
      <c r="C14" s="799"/>
      <c r="D14" s="800"/>
      <c r="E14" s="800"/>
      <c r="F14" s="800"/>
      <c r="G14" s="800"/>
      <c r="H14" s="800"/>
      <c r="I14" s="800"/>
      <c r="J14" s="801"/>
    </row>
    <row r="15" spans="1:16" ht="21" customHeight="1" x14ac:dyDescent="0.2">
      <c r="A15" s="297">
        <v>4</v>
      </c>
      <c r="B15" s="28" t="s">
        <v>901</v>
      </c>
      <c r="C15" s="799"/>
      <c r="D15" s="800"/>
      <c r="E15" s="800"/>
      <c r="F15" s="800"/>
      <c r="G15" s="800"/>
      <c r="H15" s="800"/>
      <c r="I15" s="800"/>
      <c r="J15" s="801"/>
    </row>
    <row r="16" spans="1:16" ht="21" customHeight="1" x14ac:dyDescent="0.2">
      <c r="A16" s="297">
        <v>5</v>
      </c>
      <c r="B16" s="28" t="s">
        <v>902</v>
      </c>
      <c r="C16" s="799"/>
      <c r="D16" s="800"/>
      <c r="E16" s="800"/>
      <c r="F16" s="800"/>
      <c r="G16" s="800"/>
      <c r="H16" s="800"/>
      <c r="I16" s="800"/>
      <c r="J16" s="801"/>
    </row>
    <row r="17" spans="1:10" ht="21" customHeight="1" x14ac:dyDescent="0.2">
      <c r="A17" s="297">
        <v>6</v>
      </c>
      <c r="B17" s="28" t="s">
        <v>903</v>
      </c>
      <c r="C17" s="799"/>
      <c r="D17" s="800"/>
      <c r="E17" s="800"/>
      <c r="F17" s="800"/>
      <c r="G17" s="800"/>
      <c r="H17" s="800"/>
      <c r="I17" s="800"/>
      <c r="J17" s="801"/>
    </row>
    <row r="18" spans="1:10" ht="21" customHeight="1" x14ac:dyDescent="0.2">
      <c r="A18" s="297"/>
      <c r="B18" s="28" t="s">
        <v>19</v>
      </c>
      <c r="C18" s="802"/>
      <c r="D18" s="803"/>
      <c r="E18" s="803"/>
      <c r="F18" s="803"/>
      <c r="G18" s="803"/>
      <c r="H18" s="803"/>
      <c r="I18" s="803"/>
      <c r="J18" s="804"/>
    </row>
    <row r="19" spans="1:10" x14ac:dyDescent="0.2">
      <c r="A19" s="11"/>
      <c r="B19" s="29"/>
      <c r="C19" s="29"/>
      <c r="D19" s="21"/>
      <c r="E19" s="21"/>
      <c r="F19" s="21"/>
      <c r="G19" s="21"/>
      <c r="H19" s="21"/>
      <c r="I19" s="21"/>
      <c r="J19" s="21"/>
    </row>
    <row r="20" spans="1:10" x14ac:dyDescent="0.2">
      <c r="A20" s="785" t="s">
        <v>713</v>
      </c>
      <c r="B20" s="785"/>
      <c r="C20" s="785"/>
      <c r="D20" s="785"/>
      <c r="E20" s="785"/>
      <c r="F20" s="785"/>
      <c r="G20" s="785"/>
      <c r="H20" s="785"/>
      <c r="I20" s="21"/>
      <c r="J20" s="21"/>
    </row>
    <row r="21" spans="1:10" x14ac:dyDescent="0.2">
      <c r="A21" s="11"/>
      <c r="B21" s="29"/>
      <c r="C21" s="29"/>
      <c r="D21" s="21"/>
      <c r="E21" s="21"/>
      <c r="F21" s="21"/>
      <c r="G21" s="21"/>
      <c r="H21" s="21"/>
      <c r="I21" s="21"/>
      <c r="J21" s="21"/>
    </row>
    <row r="22" spans="1:10" ht="15.75" customHeight="1" x14ac:dyDescent="0.2">
      <c r="A22" s="14" t="s">
        <v>12</v>
      </c>
      <c r="B22" s="14"/>
      <c r="C22" s="14"/>
      <c r="D22" s="14"/>
      <c r="E22" s="14"/>
      <c r="F22" s="14"/>
      <c r="G22" s="14"/>
      <c r="I22" s="647" t="s">
        <v>13</v>
      </c>
      <c r="J22" s="647"/>
    </row>
    <row r="23" spans="1:10" ht="12.75" customHeight="1" x14ac:dyDescent="0.2">
      <c r="A23" s="630" t="s">
        <v>14</v>
      </c>
      <c r="B23" s="630"/>
      <c r="C23" s="630"/>
      <c r="D23" s="630"/>
      <c r="E23" s="630"/>
      <c r="F23" s="630"/>
      <c r="G23" s="630"/>
      <c r="H23" s="630"/>
      <c r="I23" s="630"/>
      <c r="J23" s="630"/>
    </row>
    <row r="24" spans="1:10" ht="12.75" customHeight="1" x14ac:dyDescent="0.2">
      <c r="A24" s="630" t="s">
        <v>20</v>
      </c>
      <c r="B24" s="630"/>
      <c r="C24" s="630"/>
      <c r="D24" s="630"/>
      <c r="E24" s="630"/>
      <c r="F24" s="630"/>
      <c r="G24" s="630"/>
      <c r="H24" s="630"/>
      <c r="I24" s="630"/>
      <c r="J24" s="630"/>
    </row>
    <row r="25" spans="1:10" x14ac:dyDescent="0.2">
      <c r="A25" s="14"/>
      <c r="B25" s="14"/>
      <c r="C25" s="14"/>
      <c r="E25" s="14"/>
      <c r="H25" s="646" t="s">
        <v>86</v>
      </c>
      <c r="I25" s="646"/>
      <c r="J25" s="646"/>
    </row>
    <row r="29" spans="1:10" x14ac:dyDescent="0.2">
      <c r="A29" s="786"/>
      <c r="B29" s="786"/>
      <c r="C29" s="786"/>
      <c r="D29" s="786"/>
      <c r="E29" s="786"/>
      <c r="F29" s="786"/>
      <c r="G29" s="786"/>
      <c r="H29" s="786"/>
      <c r="I29" s="786"/>
      <c r="J29" s="786"/>
    </row>
    <row r="31" spans="1:10" x14ac:dyDescent="0.2">
      <c r="A31" s="786"/>
      <c r="B31" s="786"/>
      <c r="C31" s="786"/>
      <c r="D31" s="786"/>
      <c r="E31" s="786"/>
      <c r="F31" s="786"/>
      <c r="G31" s="786"/>
      <c r="H31" s="786"/>
      <c r="I31" s="786"/>
      <c r="J31" s="786"/>
    </row>
  </sheetData>
  <mergeCells count="18">
    <mergeCell ref="E1:I1"/>
    <mergeCell ref="A2:J2"/>
    <mergeCell ref="A3:J3"/>
    <mergeCell ref="A5:J5"/>
    <mergeCell ref="H8:J8"/>
    <mergeCell ref="A8:C8"/>
    <mergeCell ref="A24:J24"/>
    <mergeCell ref="H25:J25"/>
    <mergeCell ref="A29:J29"/>
    <mergeCell ref="A31:J31"/>
    <mergeCell ref="A9:A10"/>
    <mergeCell ref="B9:B10"/>
    <mergeCell ref="C9:F9"/>
    <mergeCell ref="G9:J9"/>
    <mergeCell ref="I22:J22"/>
    <mergeCell ref="A23:J23"/>
    <mergeCell ref="A20:H20"/>
    <mergeCell ref="C12:J1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opLeftCell="A55" zoomScaleSheetLayoutView="120" workbookViewId="0">
      <selection activeCell="B6" sqref="B6"/>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628" t="s">
        <v>547</v>
      </c>
      <c r="B1" s="628"/>
      <c r="C1" s="628"/>
      <c r="D1" s="628"/>
      <c r="E1" s="255"/>
      <c r="F1" s="255"/>
      <c r="G1" s="255"/>
    </row>
    <row r="2" spans="1:7" x14ac:dyDescent="0.2">
      <c r="A2" s="3" t="s">
        <v>76</v>
      </c>
      <c r="B2" s="3" t="s">
        <v>548</v>
      </c>
      <c r="C2" s="3" t="s">
        <v>549</v>
      </c>
    </row>
    <row r="3" spans="1:7" x14ac:dyDescent="0.2">
      <c r="A3" s="8">
        <v>1</v>
      </c>
      <c r="B3" s="294" t="s">
        <v>550</v>
      </c>
      <c r="C3" s="294" t="s">
        <v>761</v>
      </c>
    </row>
    <row r="4" spans="1:7" x14ac:dyDescent="0.2">
      <c r="A4" s="8">
        <v>2</v>
      </c>
      <c r="B4" s="294" t="s">
        <v>551</v>
      </c>
      <c r="C4" s="294" t="s">
        <v>762</v>
      </c>
    </row>
    <row r="5" spans="1:7" x14ac:dyDescent="0.2">
      <c r="A5" s="8">
        <v>3</v>
      </c>
      <c r="B5" s="294" t="s">
        <v>552</v>
      </c>
      <c r="C5" s="294" t="s">
        <v>763</v>
      </c>
    </row>
    <row r="6" spans="1:7" x14ac:dyDescent="0.2">
      <c r="A6" s="8">
        <v>4</v>
      </c>
      <c r="B6" s="294" t="s">
        <v>891</v>
      </c>
      <c r="C6" s="294" t="s">
        <v>892</v>
      </c>
    </row>
    <row r="7" spans="1:7" x14ac:dyDescent="0.2">
      <c r="A7" s="8">
        <v>5</v>
      </c>
      <c r="B7" s="294" t="s">
        <v>553</v>
      </c>
      <c r="C7" s="294" t="s">
        <v>764</v>
      </c>
    </row>
    <row r="8" spans="1:7" x14ac:dyDescent="0.2">
      <c r="A8" s="8">
        <v>6</v>
      </c>
      <c r="B8" s="294" t="s">
        <v>554</v>
      </c>
      <c r="C8" s="294" t="s">
        <v>765</v>
      </c>
    </row>
    <row r="9" spans="1:7" x14ac:dyDescent="0.2">
      <c r="A9" s="8">
        <v>7</v>
      </c>
      <c r="B9" s="294" t="s">
        <v>555</v>
      </c>
      <c r="C9" s="294" t="s">
        <v>766</v>
      </c>
    </row>
    <row r="10" spans="1:7" x14ac:dyDescent="0.2">
      <c r="A10" s="8">
        <v>8</v>
      </c>
      <c r="B10" s="294" t="s">
        <v>556</v>
      </c>
      <c r="C10" s="294" t="s">
        <v>767</v>
      </c>
    </row>
    <row r="11" spans="1:7" x14ac:dyDescent="0.2">
      <c r="A11" s="8">
        <v>9</v>
      </c>
      <c r="B11" s="294" t="s">
        <v>557</v>
      </c>
      <c r="C11" s="294" t="s">
        <v>768</v>
      </c>
    </row>
    <row r="12" spans="1:7" x14ac:dyDescent="0.2">
      <c r="A12" s="8">
        <v>10</v>
      </c>
      <c r="B12" s="294" t="s">
        <v>558</v>
      </c>
      <c r="C12" s="294" t="s">
        <v>769</v>
      </c>
    </row>
    <row r="13" spans="1:7" x14ac:dyDescent="0.2">
      <c r="A13" s="8">
        <v>11</v>
      </c>
      <c r="B13" s="294" t="s">
        <v>677</v>
      </c>
      <c r="C13" s="294" t="s">
        <v>678</v>
      </c>
    </row>
    <row r="14" spans="1:7" x14ac:dyDescent="0.2">
      <c r="A14" s="8">
        <v>12</v>
      </c>
      <c r="B14" s="294" t="s">
        <v>559</v>
      </c>
      <c r="C14" s="294" t="s">
        <v>770</v>
      </c>
    </row>
    <row r="15" spans="1:7" x14ac:dyDescent="0.2">
      <c r="A15" s="8">
        <v>13</v>
      </c>
      <c r="B15" s="294" t="s">
        <v>560</v>
      </c>
      <c r="C15" s="294" t="s">
        <v>771</v>
      </c>
    </row>
    <row r="16" spans="1:7" x14ac:dyDescent="0.2">
      <c r="A16" s="8">
        <v>14</v>
      </c>
      <c r="B16" s="294" t="s">
        <v>561</v>
      </c>
      <c r="C16" s="294" t="s">
        <v>772</v>
      </c>
    </row>
    <row r="17" spans="1:3" x14ac:dyDescent="0.2">
      <c r="A17" s="8">
        <v>15</v>
      </c>
      <c r="B17" s="294" t="s">
        <v>562</v>
      </c>
      <c r="C17" s="294" t="s">
        <v>773</v>
      </c>
    </row>
    <row r="18" spans="1:3" x14ac:dyDescent="0.2">
      <c r="A18" s="8">
        <v>16</v>
      </c>
      <c r="B18" s="294" t="s">
        <v>563</v>
      </c>
      <c r="C18" s="294" t="s">
        <v>774</v>
      </c>
    </row>
    <row r="19" spans="1:3" x14ac:dyDescent="0.2">
      <c r="A19" s="8">
        <v>17</v>
      </c>
      <c r="B19" s="294" t="s">
        <v>564</v>
      </c>
      <c r="C19" s="294" t="s">
        <v>775</v>
      </c>
    </row>
    <row r="20" spans="1:3" x14ac:dyDescent="0.2">
      <c r="A20" s="8">
        <v>18</v>
      </c>
      <c r="B20" s="294" t="s">
        <v>565</v>
      </c>
      <c r="C20" s="294" t="s">
        <v>776</v>
      </c>
    </row>
    <row r="21" spans="1:3" x14ac:dyDescent="0.2">
      <c r="A21" s="8">
        <v>19</v>
      </c>
      <c r="B21" s="294" t="s">
        <v>566</v>
      </c>
      <c r="C21" s="294" t="s">
        <v>777</v>
      </c>
    </row>
    <row r="22" spans="1:3" x14ac:dyDescent="0.2">
      <c r="A22" s="8">
        <v>20</v>
      </c>
      <c r="B22" s="294" t="s">
        <v>567</v>
      </c>
      <c r="C22" s="294" t="s">
        <v>778</v>
      </c>
    </row>
    <row r="23" spans="1:3" x14ac:dyDescent="0.2">
      <c r="A23" s="8">
        <v>21</v>
      </c>
      <c r="B23" s="294" t="s">
        <v>568</v>
      </c>
      <c r="C23" s="294" t="s">
        <v>779</v>
      </c>
    </row>
    <row r="24" spans="1:3" x14ac:dyDescent="0.2">
      <c r="A24" s="8">
        <v>22</v>
      </c>
      <c r="B24" s="294" t="s">
        <v>569</v>
      </c>
      <c r="C24" s="294" t="s">
        <v>780</v>
      </c>
    </row>
    <row r="25" spans="1:3" x14ac:dyDescent="0.2">
      <c r="A25" s="8">
        <v>23</v>
      </c>
      <c r="B25" s="294" t="s">
        <v>570</v>
      </c>
      <c r="C25" s="294" t="s">
        <v>781</v>
      </c>
    </row>
    <row r="26" spans="1:3" x14ac:dyDescent="0.2">
      <c r="A26" s="8">
        <v>24</v>
      </c>
      <c r="B26" s="294" t="s">
        <v>571</v>
      </c>
      <c r="C26" s="294" t="s">
        <v>782</v>
      </c>
    </row>
    <row r="27" spans="1:3" x14ac:dyDescent="0.2">
      <c r="A27" s="8">
        <v>25</v>
      </c>
      <c r="B27" s="294" t="s">
        <v>572</v>
      </c>
      <c r="C27" s="294" t="s">
        <v>783</v>
      </c>
    </row>
    <row r="28" spans="1:3" x14ac:dyDescent="0.2">
      <c r="A28" s="8">
        <v>26</v>
      </c>
      <c r="B28" s="294" t="s">
        <v>573</v>
      </c>
      <c r="C28" s="294" t="s">
        <v>784</v>
      </c>
    </row>
    <row r="29" spans="1:3" x14ac:dyDescent="0.2">
      <c r="A29" s="8">
        <v>27</v>
      </c>
      <c r="B29" s="294" t="s">
        <v>574</v>
      </c>
      <c r="C29" s="294" t="s">
        <v>785</v>
      </c>
    </row>
    <row r="30" spans="1:3" x14ac:dyDescent="0.2">
      <c r="A30" s="8">
        <v>28</v>
      </c>
      <c r="B30" s="294" t="s">
        <v>575</v>
      </c>
      <c r="C30" s="294" t="s">
        <v>576</v>
      </c>
    </row>
    <row r="31" spans="1:3" x14ac:dyDescent="0.2">
      <c r="A31" s="8">
        <v>29</v>
      </c>
      <c r="B31" s="294" t="s">
        <v>577</v>
      </c>
      <c r="C31" s="294" t="s">
        <v>578</v>
      </c>
    </row>
    <row r="32" spans="1:3" x14ac:dyDescent="0.2">
      <c r="A32" s="8">
        <v>30</v>
      </c>
      <c r="B32" s="294" t="s">
        <v>579</v>
      </c>
      <c r="C32" s="294" t="s">
        <v>580</v>
      </c>
    </row>
    <row r="33" spans="1:3" x14ac:dyDescent="0.2">
      <c r="A33" s="8">
        <v>31</v>
      </c>
      <c r="B33" s="294" t="s">
        <v>676</v>
      </c>
      <c r="C33" s="294" t="s">
        <v>675</v>
      </c>
    </row>
    <row r="34" spans="1:3" x14ac:dyDescent="0.2">
      <c r="A34" s="8">
        <v>32</v>
      </c>
      <c r="B34" s="294" t="s">
        <v>725</v>
      </c>
      <c r="C34" s="294" t="s">
        <v>726</v>
      </c>
    </row>
    <row r="35" spans="1:3" x14ac:dyDescent="0.2">
      <c r="A35" s="8">
        <v>33</v>
      </c>
      <c r="B35" s="294" t="s">
        <v>581</v>
      </c>
      <c r="C35" s="294" t="s">
        <v>582</v>
      </c>
    </row>
    <row r="36" spans="1:3" x14ac:dyDescent="0.2">
      <c r="A36" s="8">
        <v>34</v>
      </c>
      <c r="B36" s="294" t="s">
        <v>583</v>
      </c>
      <c r="C36" s="294" t="s">
        <v>582</v>
      </c>
    </row>
    <row r="37" spans="1:3" x14ac:dyDescent="0.2">
      <c r="A37" s="8">
        <v>35</v>
      </c>
      <c r="B37" s="294" t="s">
        <v>584</v>
      </c>
      <c r="C37" s="294" t="s">
        <v>585</v>
      </c>
    </row>
    <row r="38" spans="1:3" x14ac:dyDescent="0.2">
      <c r="A38" s="8">
        <v>36</v>
      </c>
      <c r="B38" s="294" t="s">
        <v>586</v>
      </c>
      <c r="C38" s="294" t="s">
        <v>587</v>
      </c>
    </row>
    <row r="39" spans="1:3" x14ac:dyDescent="0.2">
      <c r="A39" s="8">
        <v>37</v>
      </c>
      <c r="B39" s="294" t="s">
        <v>588</v>
      </c>
      <c r="C39" s="294" t="s">
        <v>589</v>
      </c>
    </row>
    <row r="40" spans="1:3" x14ac:dyDescent="0.2">
      <c r="A40" s="8">
        <v>38</v>
      </c>
      <c r="B40" s="294" t="s">
        <v>590</v>
      </c>
      <c r="C40" s="294" t="s">
        <v>591</v>
      </c>
    </row>
    <row r="41" spans="1:3" x14ac:dyDescent="0.2">
      <c r="A41" s="8">
        <v>39</v>
      </c>
      <c r="B41" s="294" t="s">
        <v>592</v>
      </c>
      <c r="C41" s="294" t="s">
        <v>593</v>
      </c>
    </row>
    <row r="42" spans="1:3" x14ac:dyDescent="0.2">
      <c r="A42" s="8">
        <v>40</v>
      </c>
      <c r="B42" s="294" t="s">
        <v>594</v>
      </c>
      <c r="C42" s="294" t="s">
        <v>595</v>
      </c>
    </row>
    <row r="43" spans="1:3" x14ac:dyDescent="0.2">
      <c r="A43" s="8">
        <v>41</v>
      </c>
      <c r="B43" s="294" t="s">
        <v>596</v>
      </c>
      <c r="C43" s="294" t="s">
        <v>597</v>
      </c>
    </row>
    <row r="44" spans="1:3" x14ac:dyDescent="0.2">
      <c r="A44" s="8">
        <v>42</v>
      </c>
      <c r="B44" s="294" t="s">
        <v>598</v>
      </c>
      <c r="C44" s="294" t="s">
        <v>786</v>
      </c>
    </row>
    <row r="45" spans="1:3" x14ac:dyDescent="0.2">
      <c r="A45" s="8">
        <v>43</v>
      </c>
      <c r="B45" s="294" t="s">
        <v>599</v>
      </c>
      <c r="C45" s="294" t="s">
        <v>600</v>
      </c>
    </row>
    <row r="46" spans="1:3" x14ac:dyDescent="0.2">
      <c r="A46" s="8">
        <v>44</v>
      </c>
      <c r="B46" s="294" t="s">
        <v>601</v>
      </c>
      <c r="C46" s="294" t="s">
        <v>602</v>
      </c>
    </row>
    <row r="47" spans="1:3" x14ac:dyDescent="0.2">
      <c r="A47" s="8">
        <v>45</v>
      </c>
      <c r="B47" s="294" t="s">
        <v>603</v>
      </c>
      <c r="C47" s="294" t="s">
        <v>604</v>
      </c>
    </row>
    <row r="48" spans="1:3" x14ac:dyDescent="0.2">
      <c r="A48" s="8">
        <v>46</v>
      </c>
      <c r="B48" s="294" t="s">
        <v>605</v>
      </c>
      <c r="C48" s="294" t="s">
        <v>606</v>
      </c>
    </row>
    <row r="49" spans="1:3" x14ac:dyDescent="0.2">
      <c r="A49" s="8">
        <v>47</v>
      </c>
      <c r="B49" s="294" t="s">
        <v>607</v>
      </c>
      <c r="C49" s="294" t="s">
        <v>608</v>
      </c>
    </row>
    <row r="50" spans="1:3" x14ac:dyDescent="0.2">
      <c r="A50" s="8">
        <v>48</v>
      </c>
      <c r="B50" s="294" t="s">
        <v>609</v>
      </c>
      <c r="C50" s="294" t="s">
        <v>787</v>
      </c>
    </row>
    <row r="51" spans="1:3" x14ac:dyDescent="0.2">
      <c r="A51" s="8">
        <v>49</v>
      </c>
      <c r="B51" s="294" t="s">
        <v>610</v>
      </c>
      <c r="C51" s="294" t="s">
        <v>788</v>
      </c>
    </row>
    <row r="52" spans="1:3" x14ac:dyDescent="0.2">
      <c r="A52" s="8">
        <v>50</v>
      </c>
      <c r="B52" s="294" t="s">
        <v>611</v>
      </c>
      <c r="C52" s="294" t="s">
        <v>612</v>
      </c>
    </row>
    <row r="53" spans="1:3" x14ac:dyDescent="0.2">
      <c r="A53" s="8">
        <v>51</v>
      </c>
      <c r="B53" s="294" t="s">
        <v>613</v>
      </c>
      <c r="C53" s="294" t="s">
        <v>614</v>
      </c>
    </row>
    <row r="54" spans="1:3" x14ac:dyDescent="0.2">
      <c r="A54" s="8">
        <v>52</v>
      </c>
      <c r="B54" s="294" t="s">
        <v>615</v>
      </c>
      <c r="C54" s="294" t="s">
        <v>728</v>
      </c>
    </row>
    <row r="55" spans="1:3" x14ac:dyDescent="0.2">
      <c r="A55" s="8">
        <v>53</v>
      </c>
      <c r="B55" s="294" t="s">
        <v>616</v>
      </c>
      <c r="C55" s="294" t="s">
        <v>729</v>
      </c>
    </row>
    <row r="56" spans="1:3" x14ac:dyDescent="0.2">
      <c r="A56" s="8">
        <v>54</v>
      </c>
      <c r="B56" s="294" t="s">
        <v>617</v>
      </c>
      <c r="C56" s="294" t="s">
        <v>730</v>
      </c>
    </row>
    <row r="57" spans="1:3" x14ac:dyDescent="0.2">
      <c r="A57" s="8">
        <v>55</v>
      </c>
      <c r="B57" s="294" t="s">
        <v>618</v>
      </c>
      <c r="C57" s="294" t="s">
        <v>731</v>
      </c>
    </row>
    <row r="58" spans="1:3" x14ac:dyDescent="0.2">
      <c r="A58" s="8">
        <v>56</v>
      </c>
      <c r="B58" s="294" t="s">
        <v>619</v>
      </c>
      <c r="C58" s="294" t="s">
        <v>732</v>
      </c>
    </row>
    <row r="59" spans="1:3" x14ac:dyDescent="0.2">
      <c r="A59" s="8">
        <v>57</v>
      </c>
      <c r="B59" s="294" t="s">
        <v>620</v>
      </c>
      <c r="C59" s="294" t="s">
        <v>733</v>
      </c>
    </row>
    <row r="60" spans="1:3" x14ac:dyDescent="0.2">
      <c r="A60" s="8">
        <v>58</v>
      </c>
      <c r="B60" s="294" t="s">
        <v>621</v>
      </c>
      <c r="C60" s="294" t="s">
        <v>734</v>
      </c>
    </row>
    <row r="61" spans="1:3" x14ac:dyDescent="0.2">
      <c r="A61" s="8">
        <v>59</v>
      </c>
      <c r="B61" s="294" t="s">
        <v>622</v>
      </c>
      <c r="C61" s="294" t="s">
        <v>735</v>
      </c>
    </row>
    <row r="62" spans="1:3" x14ac:dyDescent="0.2">
      <c r="A62" s="8">
        <v>60</v>
      </c>
      <c r="B62" s="294" t="s">
        <v>623</v>
      </c>
      <c r="C62" s="294" t="s">
        <v>736</v>
      </c>
    </row>
    <row r="63" spans="1:3" x14ac:dyDescent="0.2">
      <c r="A63" s="8">
        <v>61</v>
      </c>
      <c r="B63" s="294" t="s">
        <v>695</v>
      </c>
      <c r="C63" s="294" t="s">
        <v>699</v>
      </c>
    </row>
    <row r="64" spans="1:3" x14ac:dyDescent="0.2">
      <c r="A64" s="8">
        <v>62</v>
      </c>
      <c r="B64" s="294" t="s">
        <v>624</v>
      </c>
      <c r="C64" s="294" t="s">
        <v>737</v>
      </c>
    </row>
    <row r="65" spans="1:3" x14ac:dyDescent="0.2">
      <c r="A65" s="8">
        <v>63</v>
      </c>
      <c r="B65" s="295" t="s">
        <v>700</v>
      </c>
      <c r="C65" s="294" t="s">
        <v>738</v>
      </c>
    </row>
    <row r="66" spans="1:3" x14ac:dyDescent="0.2">
      <c r="A66" s="8">
        <v>64</v>
      </c>
      <c r="B66" s="294" t="s">
        <v>625</v>
      </c>
      <c r="C66" s="294" t="s">
        <v>739</v>
      </c>
    </row>
    <row r="67" spans="1:3" x14ac:dyDescent="0.2">
      <c r="A67" s="8">
        <v>65</v>
      </c>
      <c r="B67" s="294" t="s">
        <v>626</v>
      </c>
      <c r="C67" s="294" t="s">
        <v>740</v>
      </c>
    </row>
    <row r="68" spans="1:3" x14ac:dyDescent="0.2">
      <c r="A68" s="8">
        <v>66</v>
      </c>
      <c r="B68" s="296" t="s">
        <v>679</v>
      </c>
      <c r="C68" s="296" t="s">
        <v>789</v>
      </c>
    </row>
    <row r="69" spans="1:3" x14ac:dyDescent="0.2">
      <c r="A69" s="8">
        <v>67</v>
      </c>
      <c r="B69" s="296" t="s">
        <v>680</v>
      </c>
      <c r="C69" s="296" t="s">
        <v>774</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opLeftCell="A6" zoomScaleSheetLayoutView="90" workbookViewId="0">
      <selection activeCell="G20" sqref="G20"/>
    </sheetView>
  </sheetViews>
  <sheetFormatPr defaultRowHeight="12.75" x14ac:dyDescent="0.2"/>
  <cols>
    <col min="1" max="1" width="6.7109375" style="15" customWidth="1"/>
    <col min="2" max="2" width="11.5703125" style="15" customWidth="1"/>
    <col min="3" max="3" width="12" style="15" customWidth="1"/>
    <col min="4" max="4" width="10.8554687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4"/>
      <c r="E1" s="34"/>
      <c r="F1" s="34"/>
      <c r="G1" s="34"/>
      <c r="H1" s="34"/>
      <c r="I1" s="34"/>
      <c r="J1" s="34"/>
      <c r="K1" s="34"/>
      <c r="L1" s="805" t="s">
        <v>65</v>
      </c>
      <c r="M1" s="805"/>
      <c r="N1" s="41"/>
      <c r="O1" s="41"/>
    </row>
    <row r="2" spans="1:18" customFormat="1" ht="15" x14ac:dyDescent="0.2">
      <c r="A2" s="777" t="s">
        <v>0</v>
      </c>
      <c r="B2" s="777"/>
      <c r="C2" s="777"/>
      <c r="D2" s="777"/>
      <c r="E2" s="777"/>
      <c r="F2" s="777"/>
      <c r="G2" s="777"/>
      <c r="H2" s="777"/>
      <c r="I2" s="777"/>
      <c r="J2" s="777"/>
      <c r="K2" s="777"/>
      <c r="L2" s="777"/>
      <c r="M2" s="43"/>
      <c r="N2" s="43"/>
      <c r="O2" s="43"/>
    </row>
    <row r="3" spans="1:18" customFormat="1" ht="20.25" x14ac:dyDescent="0.3">
      <c r="A3" s="674" t="s">
        <v>741</v>
      </c>
      <c r="B3" s="674"/>
      <c r="C3" s="674"/>
      <c r="D3" s="674"/>
      <c r="E3" s="674"/>
      <c r="F3" s="674"/>
      <c r="G3" s="674"/>
      <c r="H3" s="674"/>
      <c r="I3" s="674"/>
      <c r="J3" s="674"/>
      <c r="K3" s="674"/>
      <c r="L3" s="674"/>
      <c r="M3" s="42"/>
      <c r="N3" s="42"/>
      <c r="O3" s="42"/>
    </row>
    <row r="4" spans="1:18" customFormat="1" ht="10.5" customHeight="1" x14ac:dyDescent="0.2"/>
    <row r="5" spans="1:18" ht="19.5" customHeight="1" x14ac:dyDescent="0.25">
      <c r="A5" s="778" t="s">
        <v>806</v>
      </c>
      <c r="B5" s="778"/>
      <c r="C5" s="778"/>
      <c r="D5" s="778"/>
      <c r="E5" s="778"/>
      <c r="F5" s="778"/>
      <c r="G5" s="778"/>
      <c r="H5" s="778"/>
      <c r="I5" s="778"/>
      <c r="J5" s="778"/>
      <c r="K5" s="778"/>
      <c r="L5" s="778"/>
    </row>
    <row r="6" spans="1:18" x14ac:dyDescent="0.2">
      <c r="A6" s="22"/>
      <c r="B6" s="22"/>
      <c r="C6" s="22"/>
      <c r="D6" s="22"/>
      <c r="E6" s="22"/>
      <c r="F6" s="22"/>
      <c r="G6" s="22"/>
      <c r="H6" s="22"/>
      <c r="I6" s="22"/>
      <c r="J6" s="22"/>
      <c r="K6" s="22"/>
      <c r="L6" s="22"/>
    </row>
    <row r="7" spans="1:18" ht="15.75" x14ac:dyDescent="0.25">
      <c r="A7" s="695" t="s">
        <v>948</v>
      </c>
      <c r="B7" s="695"/>
      <c r="C7" s="695"/>
      <c r="F7" s="806" t="s">
        <v>21</v>
      </c>
      <c r="G7" s="806"/>
      <c r="H7" s="806"/>
      <c r="I7" s="806"/>
      <c r="J7" s="806"/>
      <c r="K7" s="806"/>
      <c r="L7" s="806"/>
    </row>
    <row r="8" spans="1:18" x14ac:dyDescent="0.2">
      <c r="A8" s="14"/>
      <c r="F8" s="16"/>
      <c r="G8" s="97"/>
      <c r="H8" s="97"/>
      <c r="I8" s="768" t="s">
        <v>831</v>
      </c>
      <c r="J8" s="768"/>
      <c r="K8" s="768"/>
      <c r="L8" s="768"/>
    </row>
    <row r="9" spans="1:18" s="14" customFormat="1" x14ac:dyDescent="0.2">
      <c r="A9" s="642" t="s">
        <v>2</v>
      </c>
      <c r="B9" s="642" t="s">
        <v>3</v>
      </c>
      <c r="C9" s="643" t="s">
        <v>22</v>
      </c>
      <c r="D9" s="644"/>
      <c r="E9" s="644"/>
      <c r="F9" s="644"/>
      <c r="G9" s="644"/>
      <c r="H9" s="643" t="s">
        <v>44</v>
      </c>
      <c r="I9" s="644"/>
      <c r="J9" s="644"/>
      <c r="K9" s="644"/>
      <c r="L9" s="644"/>
      <c r="Q9" s="28"/>
      <c r="R9" s="29"/>
    </row>
    <row r="10" spans="1:18" s="14" customFormat="1" ht="77.45" customHeight="1" x14ac:dyDescent="0.2">
      <c r="A10" s="642"/>
      <c r="B10" s="642"/>
      <c r="C10" s="289" t="s">
        <v>850</v>
      </c>
      <c r="D10" s="289" t="s">
        <v>823</v>
      </c>
      <c r="E10" s="5" t="s">
        <v>72</v>
      </c>
      <c r="F10" s="5" t="s">
        <v>73</v>
      </c>
      <c r="G10" s="5" t="s">
        <v>653</v>
      </c>
      <c r="H10" s="289" t="s">
        <v>850</v>
      </c>
      <c r="I10" s="289" t="s">
        <v>823</v>
      </c>
      <c r="J10" s="5" t="s">
        <v>72</v>
      </c>
      <c r="K10" s="5" t="s">
        <v>73</v>
      </c>
      <c r="L10" s="5" t="s">
        <v>654</v>
      </c>
    </row>
    <row r="11" spans="1:18" s="14" customFormat="1" x14ac:dyDescent="0.2">
      <c r="A11" s="5">
        <v>1</v>
      </c>
      <c r="B11" s="5">
        <v>2</v>
      </c>
      <c r="C11" s="5">
        <v>3</v>
      </c>
      <c r="D11" s="5">
        <v>4</v>
      </c>
      <c r="E11" s="5">
        <v>5</v>
      </c>
      <c r="F11" s="5">
        <v>6</v>
      </c>
      <c r="G11" s="5">
        <v>7</v>
      </c>
      <c r="H11" s="5">
        <v>8</v>
      </c>
      <c r="I11" s="5">
        <v>9</v>
      </c>
      <c r="J11" s="5">
        <v>10</v>
      </c>
      <c r="K11" s="5">
        <v>11</v>
      </c>
      <c r="L11" s="5">
        <v>12</v>
      </c>
    </row>
    <row r="12" spans="1:18" ht="21.75" customHeight="1" x14ac:dyDescent="0.2">
      <c r="A12" s="297">
        <v>1</v>
      </c>
      <c r="B12" s="28" t="s">
        <v>898</v>
      </c>
      <c r="C12" s="384">
        <v>1524.3160175646442</v>
      </c>
      <c r="D12" s="19">
        <v>-88.9</v>
      </c>
      <c r="E12" s="19">
        <v>955.9</v>
      </c>
      <c r="F12" s="19">
        <v>886.54</v>
      </c>
      <c r="G12" s="236">
        <f>D12+E12-F12</f>
        <v>-19.539999999999964</v>
      </c>
      <c r="H12" s="592">
        <v>1524.31</v>
      </c>
      <c r="I12" s="427">
        <v>-76.27</v>
      </c>
      <c r="J12" s="427">
        <v>917.9</v>
      </c>
      <c r="K12" s="427">
        <v>837.58</v>
      </c>
      <c r="L12" s="236">
        <f>I12+J12-K12</f>
        <v>4.0499999999999545</v>
      </c>
    </row>
    <row r="13" spans="1:18" ht="21.75" customHeight="1" x14ac:dyDescent="0.2">
      <c r="A13" s="297">
        <v>2</v>
      </c>
      <c r="B13" s="28" t="s">
        <v>899</v>
      </c>
      <c r="C13" s="384">
        <v>92.389470759378852</v>
      </c>
      <c r="D13" s="19">
        <v>-2.5499999999999998</v>
      </c>
      <c r="E13" s="19">
        <v>57.11</v>
      </c>
      <c r="F13" s="19">
        <v>66.31</v>
      </c>
      <c r="G13" s="19">
        <f t="shared" ref="G13:G18" si="0">D13+E13-F13</f>
        <v>-11.75</v>
      </c>
      <c r="H13" s="593">
        <v>92.389470759378852</v>
      </c>
      <c r="I13" s="26">
        <v>-3.92</v>
      </c>
      <c r="J13" s="26">
        <v>54.93</v>
      </c>
      <c r="K13" s="26">
        <v>68.44</v>
      </c>
      <c r="L13" s="19">
        <f t="shared" ref="L13:L18" si="1">I13+J13-K13</f>
        <v>-17.43</v>
      </c>
      <c r="N13" s="411"/>
    </row>
    <row r="14" spans="1:18" ht="21.75" customHeight="1" x14ac:dyDescent="0.2">
      <c r="A14" s="297">
        <v>3</v>
      </c>
      <c r="B14" s="28" t="s">
        <v>900</v>
      </c>
      <c r="C14" s="384">
        <v>13.030495875939211</v>
      </c>
      <c r="D14" s="19">
        <v>1.73</v>
      </c>
      <c r="E14" s="19">
        <v>9.2799999999999994</v>
      </c>
      <c r="F14" s="19">
        <v>8.7799999999999994</v>
      </c>
      <c r="G14" s="19">
        <f t="shared" si="0"/>
        <v>2.2300000000000004</v>
      </c>
      <c r="H14" s="593">
        <v>13.030495875939211</v>
      </c>
      <c r="I14" s="26">
        <v>0.91</v>
      </c>
      <c r="J14" s="26">
        <v>9.2799999999999994</v>
      </c>
      <c r="K14" s="26">
        <v>8.7799999999999994</v>
      </c>
      <c r="L14" s="19">
        <f t="shared" si="1"/>
        <v>1.4100000000000001</v>
      </c>
      <c r="N14" s="411"/>
    </row>
    <row r="15" spans="1:18" ht="21.75" customHeight="1" x14ac:dyDescent="0.2">
      <c r="A15" s="297">
        <v>4</v>
      </c>
      <c r="B15" s="28" t="s">
        <v>901</v>
      </c>
      <c r="C15" s="384">
        <v>2088.4808390104249</v>
      </c>
      <c r="D15" s="19">
        <v>10.26</v>
      </c>
      <c r="E15" s="19">
        <v>1592.5</v>
      </c>
      <c r="F15" s="19">
        <v>1527.68</v>
      </c>
      <c r="G15" s="19">
        <f t="shared" si="0"/>
        <v>75.079999999999927</v>
      </c>
      <c r="H15" s="593">
        <v>2088.4808390104249</v>
      </c>
      <c r="I15" s="26">
        <v>197.27</v>
      </c>
      <c r="J15" s="26">
        <v>1525</v>
      </c>
      <c r="K15" s="26">
        <v>1392.04</v>
      </c>
      <c r="L15" s="19">
        <f t="shared" si="1"/>
        <v>330.23</v>
      </c>
      <c r="N15" s="411"/>
    </row>
    <row r="16" spans="1:18" ht="21.75" customHeight="1" x14ac:dyDescent="0.2">
      <c r="A16" s="297">
        <v>5</v>
      </c>
      <c r="B16" s="28" t="s">
        <v>902</v>
      </c>
      <c r="C16" s="384">
        <v>1604.5779921622907</v>
      </c>
      <c r="D16" s="19">
        <v>151.44</v>
      </c>
      <c r="E16" s="19">
        <v>1196.57</v>
      </c>
      <c r="F16" s="19">
        <v>1125.93</v>
      </c>
      <c r="G16" s="19">
        <f t="shared" si="0"/>
        <v>222.07999999999993</v>
      </c>
      <c r="H16" s="593">
        <v>1604.5779921622907</v>
      </c>
      <c r="I16" s="26">
        <v>311.39999999999998</v>
      </c>
      <c r="J16" s="26">
        <v>1157.57</v>
      </c>
      <c r="K16" s="26">
        <v>1149.5999999999999</v>
      </c>
      <c r="L16" s="19">
        <f t="shared" si="1"/>
        <v>319.36999999999989</v>
      </c>
      <c r="N16" s="411"/>
    </row>
    <row r="17" spans="1:14" ht="21.75" customHeight="1" x14ac:dyDescent="0.2">
      <c r="A17" s="297">
        <v>6</v>
      </c>
      <c r="B17" s="28" t="s">
        <v>903</v>
      </c>
      <c r="C17" s="384">
        <v>996.46018462732252</v>
      </c>
      <c r="D17" s="19">
        <v>8.39</v>
      </c>
      <c r="E17" s="19">
        <v>825.05</v>
      </c>
      <c r="F17" s="19">
        <v>698.57</v>
      </c>
      <c r="G17" s="19">
        <f t="shared" si="0"/>
        <v>134.86999999999989</v>
      </c>
      <c r="H17" s="593">
        <v>996.46018462732252</v>
      </c>
      <c r="I17" s="26">
        <v>-40.65</v>
      </c>
      <c r="J17" s="26">
        <v>801.05</v>
      </c>
      <c r="K17" s="26">
        <v>698.58</v>
      </c>
      <c r="L17" s="19">
        <f t="shared" si="1"/>
        <v>61.819999999999936</v>
      </c>
      <c r="N17" s="411"/>
    </row>
    <row r="18" spans="1:14" ht="21.75" customHeight="1" x14ac:dyDescent="0.2">
      <c r="A18" s="297"/>
      <c r="B18" s="28" t="s">
        <v>19</v>
      </c>
      <c r="C18" s="401">
        <v>6319.2550000000001</v>
      </c>
      <c r="D18" s="28">
        <f>SUM(D12:D17)</f>
        <v>80.37</v>
      </c>
      <c r="E18" s="28">
        <f>SUM(E12:E17)</f>
        <v>4636.41</v>
      </c>
      <c r="F18" s="28">
        <f>SUM(F12:F17)</f>
        <v>4313.8099999999995</v>
      </c>
      <c r="G18" s="28">
        <f t="shared" si="0"/>
        <v>402.97000000000025</v>
      </c>
      <c r="H18" s="594">
        <f>SUM(H12:H17)</f>
        <v>6319.2489824353561</v>
      </c>
      <c r="I18" s="376">
        <f>SUM(I12:I17)</f>
        <v>388.74</v>
      </c>
      <c r="J18" s="376">
        <f>SUM(J12:J17)</f>
        <v>4465.7299999999996</v>
      </c>
      <c r="K18" s="376">
        <f>SUM(K12:K17)</f>
        <v>4155.0200000000004</v>
      </c>
      <c r="L18" s="28">
        <f t="shared" si="1"/>
        <v>699.44999999999891</v>
      </c>
      <c r="N18" s="411"/>
    </row>
    <row r="19" spans="1:14" x14ac:dyDescent="0.2">
      <c r="A19" s="20" t="s">
        <v>655</v>
      </c>
      <c r="B19" s="21"/>
      <c r="C19" s="21"/>
      <c r="D19" s="21"/>
      <c r="E19" s="21"/>
      <c r="F19" s="21"/>
      <c r="G19" s="21"/>
      <c r="H19" s="21"/>
      <c r="I19" s="21"/>
      <c r="J19" s="21"/>
      <c r="K19" s="21"/>
      <c r="L19" s="21"/>
    </row>
    <row r="20" spans="1:14" ht="15.75" customHeight="1" x14ac:dyDescent="0.2">
      <c r="A20" s="14"/>
      <c r="B20" s="14"/>
      <c r="C20" s="622">
        <f>C18+H18+'T6A_FG_Upy_Utlsn '!C18+'T6A_FG_Upy_Utlsn '!H18</f>
        <v>31341.053982435355</v>
      </c>
      <c r="D20" s="14"/>
      <c r="E20" s="14"/>
      <c r="F20" s="14">
        <f>F18+K18+'T6A_FG_Upy_Utlsn '!F18+'T6A_FG_Upy_Utlsn '!K18</f>
        <v>17776.36</v>
      </c>
      <c r="G20" s="619">
        <f>F20/C20</f>
        <v>0.56719088036932352</v>
      </c>
      <c r="H20" s="14"/>
      <c r="I20" s="14"/>
      <c r="J20" s="14"/>
      <c r="K20" s="14"/>
      <c r="L20" s="14"/>
    </row>
    <row r="21" spans="1:14" ht="18" customHeight="1" x14ac:dyDescent="0.2">
      <c r="A21" s="630" t="s">
        <v>13</v>
      </c>
      <c r="B21" s="630"/>
      <c r="C21" s="630"/>
      <c r="D21" s="630"/>
      <c r="E21" s="630"/>
      <c r="F21" s="630"/>
      <c r="G21" s="630"/>
      <c r="H21" s="630"/>
      <c r="I21" s="630"/>
      <c r="J21" s="630"/>
      <c r="K21" s="630"/>
      <c r="L21" s="630"/>
    </row>
    <row r="22" spans="1:14" x14ac:dyDescent="0.2">
      <c r="A22" s="630" t="s">
        <v>14</v>
      </c>
      <c r="B22" s="630"/>
      <c r="C22" s="630"/>
      <c r="D22" s="630"/>
      <c r="E22" s="630"/>
      <c r="F22" s="630"/>
      <c r="G22" s="630"/>
      <c r="H22" s="630"/>
      <c r="I22" s="630"/>
      <c r="J22" s="630"/>
      <c r="K22" s="630"/>
      <c r="L22" s="630"/>
    </row>
    <row r="23" spans="1:14" x14ac:dyDescent="0.2">
      <c r="A23" s="630" t="s">
        <v>20</v>
      </c>
      <c r="B23" s="630"/>
      <c r="C23" s="630"/>
      <c r="D23" s="630"/>
      <c r="E23" s="630"/>
      <c r="F23" s="630"/>
      <c r="G23" s="630"/>
      <c r="H23" s="630"/>
      <c r="I23" s="630"/>
      <c r="J23" s="630"/>
      <c r="K23" s="630"/>
      <c r="L23" s="630"/>
    </row>
    <row r="24" spans="1:14" x14ac:dyDescent="0.2">
      <c r="A24" s="14" t="s">
        <v>23</v>
      </c>
      <c r="B24" s="14"/>
      <c r="C24" s="14"/>
      <c r="D24" s="14"/>
      <c r="E24" s="14"/>
      <c r="F24" s="14"/>
      <c r="J24" s="646" t="s">
        <v>86</v>
      </c>
      <c r="K24" s="646"/>
      <c r="L24" s="646"/>
    </row>
    <row r="25" spans="1:14" x14ac:dyDescent="0.2">
      <c r="A25" s="14"/>
    </row>
    <row r="26" spans="1:14" x14ac:dyDescent="0.2">
      <c r="A26" s="779"/>
      <c r="B26" s="779"/>
      <c r="C26" s="779"/>
      <c r="D26" s="779"/>
      <c r="E26" s="779"/>
      <c r="F26" s="779"/>
      <c r="G26" s="779"/>
      <c r="H26" s="779"/>
      <c r="I26" s="779"/>
      <c r="J26" s="779"/>
      <c r="K26" s="779"/>
      <c r="L26" s="779"/>
    </row>
    <row r="30" spans="1:14" ht="48" customHeight="1" x14ac:dyDescent="0.2"/>
  </sheetData>
  <mergeCells count="16">
    <mergeCell ref="L1:M1"/>
    <mergeCell ref="A3:L3"/>
    <mergeCell ref="A2:L2"/>
    <mergeCell ref="A5:L5"/>
    <mergeCell ref="A26:L26"/>
    <mergeCell ref="F7:L7"/>
    <mergeCell ref="A9:A10"/>
    <mergeCell ref="B9:B10"/>
    <mergeCell ref="A21:L21"/>
    <mergeCell ref="J24:L24"/>
    <mergeCell ref="A22:L22"/>
    <mergeCell ref="C9:G9"/>
    <mergeCell ref="H9:L9"/>
    <mergeCell ref="I8:L8"/>
    <mergeCell ref="A23:L23"/>
    <mergeCell ref="A7:C7"/>
  </mergeCells>
  <phoneticPr fontId="0" type="noConversion"/>
  <printOptions horizontalCentered="1"/>
  <pageMargins left="0.70866141732283472" right="0.70866141732283472" top="0.23622047244094491" bottom="0" header="0.31496062992125984" footer="0.31496062992125984"/>
  <pageSetup paperSize="9" scale="94" orientation="landscape" r:id="rId1"/>
  <rowBreaks count="1" manualBreakCount="1">
    <brk id="2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opLeftCell="A13" zoomScaleSheetLayoutView="90" workbookViewId="0">
      <selection activeCell="H12" sqref="H12:H18"/>
    </sheetView>
  </sheetViews>
  <sheetFormatPr defaultRowHeight="12.75" x14ac:dyDescent="0.2"/>
  <cols>
    <col min="1" max="1" width="6" style="15" customWidth="1"/>
    <col min="2" max="2" width="11.42578125" style="15" customWidth="1"/>
    <col min="3" max="3" width="10.5703125" style="15" customWidth="1"/>
    <col min="4" max="4" width="10.71093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4"/>
      <c r="E1" s="34"/>
      <c r="F1" s="34"/>
      <c r="G1" s="34"/>
      <c r="H1" s="34"/>
      <c r="I1" s="34"/>
      <c r="J1" s="34"/>
      <c r="K1" s="34"/>
      <c r="L1" s="805" t="s">
        <v>74</v>
      </c>
      <c r="M1" s="805"/>
      <c r="N1" s="805"/>
      <c r="O1" s="41"/>
      <c r="P1" s="41"/>
    </row>
    <row r="2" spans="1:19" customFormat="1" ht="15" x14ac:dyDescent="0.2">
      <c r="A2" s="777" t="s">
        <v>0</v>
      </c>
      <c r="B2" s="777"/>
      <c r="C2" s="777"/>
      <c r="D2" s="777"/>
      <c r="E2" s="777"/>
      <c r="F2" s="777"/>
      <c r="G2" s="777"/>
      <c r="H2" s="777"/>
      <c r="I2" s="777"/>
      <c r="J2" s="777"/>
      <c r="K2" s="777"/>
      <c r="L2" s="777"/>
      <c r="M2" s="43"/>
      <c r="N2" s="43"/>
      <c r="O2" s="43"/>
      <c r="P2" s="43"/>
    </row>
    <row r="3" spans="1:19" customFormat="1" ht="20.25" x14ac:dyDescent="0.3">
      <c r="A3" s="807" t="s">
        <v>741</v>
      </c>
      <c r="B3" s="807"/>
      <c r="C3" s="807"/>
      <c r="D3" s="807"/>
      <c r="E3" s="807"/>
      <c r="F3" s="807"/>
      <c r="G3" s="807"/>
      <c r="H3" s="807"/>
      <c r="I3" s="807"/>
      <c r="J3" s="807"/>
      <c r="K3" s="807"/>
      <c r="L3" s="807"/>
      <c r="M3" s="42"/>
      <c r="N3" s="42"/>
      <c r="O3" s="42"/>
      <c r="P3" s="42"/>
    </row>
    <row r="4" spans="1:19" customFormat="1" ht="10.5" customHeight="1" x14ac:dyDescent="0.2"/>
    <row r="5" spans="1:19" ht="19.5" customHeight="1" x14ac:dyDescent="0.25">
      <c r="A5" s="778" t="s">
        <v>807</v>
      </c>
      <c r="B5" s="778"/>
      <c r="C5" s="778"/>
      <c r="D5" s="778"/>
      <c r="E5" s="778"/>
      <c r="F5" s="778"/>
      <c r="G5" s="778"/>
      <c r="H5" s="778"/>
      <c r="I5" s="778"/>
      <c r="J5" s="778"/>
      <c r="K5" s="778"/>
      <c r="L5" s="778"/>
    </row>
    <row r="6" spans="1:19" x14ac:dyDescent="0.2">
      <c r="A6" s="22"/>
      <c r="B6" s="22"/>
      <c r="C6" s="22"/>
      <c r="D6" s="22"/>
      <c r="E6" s="22"/>
      <c r="F6" s="22"/>
      <c r="G6" s="22"/>
      <c r="H6" s="22"/>
      <c r="I6" s="22"/>
      <c r="J6" s="22"/>
      <c r="K6" s="22"/>
      <c r="L6" s="22"/>
    </row>
    <row r="7" spans="1:19" ht="15.75" x14ac:dyDescent="0.25">
      <c r="A7" s="695" t="s">
        <v>948</v>
      </c>
      <c r="B7" s="695"/>
      <c r="C7" s="695"/>
      <c r="F7" s="806" t="s">
        <v>21</v>
      </c>
      <c r="G7" s="806"/>
      <c r="H7" s="806"/>
      <c r="I7" s="806"/>
      <c r="J7" s="806"/>
      <c r="K7" s="806"/>
      <c r="L7" s="806"/>
    </row>
    <row r="8" spans="1:19" x14ac:dyDescent="0.2">
      <c r="A8" s="14"/>
      <c r="F8" s="16"/>
      <c r="G8" s="97"/>
      <c r="H8" s="97"/>
      <c r="I8" s="768" t="s">
        <v>831</v>
      </c>
      <c r="J8" s="768"/>
      <c r="K8" s="768"/>
      <c r="L8" s="768"/>
    </row>
    <row r="9" spans="1:19" s="14" customFormat="1" x14ac:dyDescent="0.2">
      <c r="A9" s="642" t="s">
        <v>2</v>
      </c>
      <c r="B9" s="642" t="s">
        <v>3</v>
      </c>
      <c r="C9" s="643" t="s">
        <v>22</v>
      </c>
      <c r="D9" s="644"/>
      <c r="E9" s="644"/>
      <c r="F9" s="644"/>
      <c r="G9" s="644"/>
      <c r="H9" s="643" t="s">
        <v>44</v>
      </c>
      <c r="I9" s="644"/>
      <c r="J9" s="644"/>
      <c r="K9" s="644"/>
      <c r="L9" s="644"/>
      <c r="R9" s="28"/>
      <c r="S9" s="29"/>
    </row>
    <row r="10" spans="1:19" s="14" customFormat="1" ht="77.45" customHeight="1" x14ac:dyDescent="0.2">
      <c r="A10" s="642"/>
      <c r="B10" s="642"/>
      <c r="C10" s="289" t="s">
        <v>850</v>
      </c>
      <c r="D10" s="289" t="s">
        <v>823</v>
      </c>
      <c r="E10" s="5" t="s">
        <v>72</v>
      </c>
      <c r="F10" s="5" t="s">
        <v>73</v>
      </c>
      <c r="G10" s="5" t="s">
        <v>656</v>
      </c>
      <c r="H10" s="289" t="s">
        <v>850</v>
      </c>
      <c r="I10" s="289" t="s">
        <v>823</v>
      </c>
      <c r="J10" s="5" t="s">
        <v>72</v>
      </c>
      <c r="K10" s="5" t="s">
        <v>73</v>
      </c>
      <c r="L10" s="5" t="s">
        <v>657</v>
      </c>
    </row>
    <row r="11" spans="1:19" s="14" customFormat="1" x14ac:dyDescent="0.2">
      <c r="A11" s="5">
        <v>1</v>
      </c>
      <c r="B11" s="5">
        <v>2</v>
      </c>
      <c r="C11" s="5">
        <v>3</v>
      </c>
      <c r="D11" s="5">
        <v>4</v>
      </c>
      <c r="E11" s="5">
        <v>5</v>
      </c>
      <c r="F11" s="5">
        <v>6</v>
      </c>
      <c r="G11" s="5">
        <v>7</v>
      </c>
      <c r="H11" s="5">
        <v>8</v>
      </c>
      <c r="I11" s="5">
        <v>9</v>
      </c>
      <c r="J11" s="5">
        <v>10</v>
      </c>
      <c r="K11" s="5">
        <v>11</v>
      </c>
      <c r="L11" s="5">
        <v>12</v>
      </c>
    </row>
    <row r="12" spans="1:19" ht="23.25" customHeight="1" x14ac:dyDescent="0.2">
      <c r="A12" s="297">
        <v>1</v>
      </c>
      <c r="B12" s="28" t="s">
        <v>898</v>
      </c>
      <c r="C12" s="384">
        <v>9243.1912341543393</v>
      </c>
      <c r="D12" s="19">
        <v>672.77</v>
      </c>
      <c r="E12" s="19">
        <v>5873.73</v>
      </c>
      <c r="F12" s="19">
        <v>4649.25</v>
      </c>
      <c r="G12" s="236">
        <f>D12+E12-F12</f>
        <v>1897.25</v>
      </c>
      <c r="H12" s="384">
        <v>9243.2000000000007</v>
      </c>
      <c r="I12" s="26">
        <v>783.9</v>
      </c>
      <c r="J12" s="26">
        <v>5832.43</v>
      </c>
      <c r="K12" s="26">
        <v>4530.83</v>
      </c>
      <c r="L12" s="236">
        <f>I12+J12-K12</f>
        <v>2085.5</v>
      </c>
    </row>
    <row r="13" spans="1:19" ht="23.25" customHeight="1" x14ac:dyDescent="0.2">
      <c r="A13" s="297">
        <v>2</v>
      </c>
      <c r="B13" s="28" t="s">
        <v>899</v>
      </c>
      <c r="C13" s="384">
        <v>95.880536612028322</v>
      </c>
      <c r="D13" s="19">
        <v>31.69</v>
      </c>
      <c r="E13" s="19">
        <v>45.2</v>
      </c>
      <c r="F13" s="19">
        <v>54.8</v>
      </c>
      <c r="G13" s="19">
        <f t="shared" ref="G13:G18" si="0">D13+E13-F13</f>
        <v>22.090000000000003</v>
      </c>
      <c r="H13" s="384">
        <v>95.880536612028322</v>
      </c>
      <c r="I13" s="26">
        <v>30.73</v>
      </c>
      <c r="J13" s="26">
        <v>44.76</v>
      </c>
      <c r="K13" s="26">
        <v>55.93</v>
      </c>
      <c r="L13" s="19">
        <f t="shared" ref="L13:L18" si="1">I13+J13-K13</f>
        <v>19.559999999999995</v>
      </c>
    </row>
    <row r="14" spans="1:19" ht="23.25" customHeight="1" x14ac:dyDescent="0.2">
      <c r="A14" s="297">
        <v>3</v>
      </c>
      <c r="B14" s="28" t="s">
        <v>900</v>
      </c>
      <c r="C14" s="384">
        <v>12.203229233631459</v>
      </c>
      <c r="D14" s="19">
        <v>4.4800000000000004</v>
      </c>
      <c r="E14" s="19">
        <v>9.98</v>
      </c>
      <c r="F14" s="19">
        <v>8.35</v>
      </c>
      <c r="G14" s="19">
        <f t="shared" si="0"/>
        <v>6.1100000000000012</v>
      </c>
      <c r="H14" s="384">
        <v>12.203229233631459</v>
      </c>
      <c r="I14" s="26">
        <v>5.08</v>
      </c>
      <c r="J14" s="26">
        <v>9.92</v>
      </c>
      <c r="K14" s="26">
        <v>8.3699999999999992</v>
      </c>
      <c r="L14" s="19">
        <f t="shared" si="1"/>
        <v>6.6300000000000008</v>
      </c>
    </row>
    <row r="15" spans="1:19" ht="23.25" customHeight="1" x14ac:dyDescent="0.2">
      <c r="A15" s="297">
        <v>4</v>
      </c>
      <c r="B15" s="28" t="s">
        <v>901</v>
      </c>
      <c r="C15" s="384">
        <v>0</v>
      </c>
      <c r="D15" s="19">
        <v>0</v>
      </c>
      <c r="E15" s="19">
        <v>0</v>
      </c>
      <c r="F15" s="19">
        <v>0</v>
      </c>
      <c r="G15" s="19">
        <f t="shared" si="0"/>
        <v>0</v>
      </c>
      <c r="H15" s="384">
        <v>0</v>
      </c>
      <c r="I15" s="26">
        <v>0</v>
      </c>
      <c r="J15" s="26">
        <v>0</v>
      </c>
      <c r="K15" s="26">
        <v>0</v>
      </c>
      <c r="L15" s="19">
        <f t="shared" si="1"/>
        <v>0</v>
      </c>
    </row>
    <row r="16" spans="1:19" ht="23.25" customHeight="1" x14ac:dyDescent="0.2">
      <c r="A16" s="297">
        <v>5</v>
      </c>
      <c r="B16" s="28" t="s">
        <v>902</v>
      </c>
      <c r="C16" s="384">
        <v>0</v>
      </c>
      <c r="D16" s="19">
        <v>0</v>
      </c>
      <c r="E16" s="19">
        <v>0</v>
      </c>
      <c r="F16" s="19">
        <v>0</v>
      </c>
      <c r="G16" s="19">
        <f t="shared" si="0"/>
        <v>0</v>
      </c>
      <c r="H16" s="384">
        <v>0</v>
      </c>
      <c r="I16" s="26">
        <v>0</v>
      </c>
      <c r="J16" s="26">
        <v>0</v>
      </c>
      <c r="K16" s="26">
        <v>0</v>
      </c>
      <c r="L16" s="19">
        <f t="shared" si="1"/>
        <v>0</v>
      </c>
    </row>
    <row r="17" spans="1:13" ht="23.25" customHeight="1" x14ac:dyDescent="0.2">
      <c r="A17" s="297">
        <v>6</v>
      </c>
      <c r="B17" s="28" t="s">
        <v>903</v>
      </c>
      <c r="C17" s="384">
        <v>0</v>
      </c>
      <c r="D17" s="19">
        <v>0</v>
      </c>
      <c r="E17" s="19">
        <v>0</v>
      </c>
      <c r="F17" s="19">
        <v>0</v>
      </c>
      <c r="G17" s="19">
        <f t="shared" si="0"/>
        <v>0</v>
      </c>
      <c r="H17" s="384">
        <v>0</v>
      </c>
      <c r="I17" s="26">
        <v>0</v>
      </c>
      <c r="J17" s="26">
        <v>0</v>
      </c>
      <c r="K17" s="26">
        <v>0</v>
      </c>
      <c r="L17" s="19">
        <f t="shared" si="1"/>
        <v>0</v>
      </c>
    </row>
    <row r="18" spans="1:13" ht="23.25" customHeight="1" x14ac:dyDescent="0.2">
      <c r="A18" s="297"/>
      <c r="B18" s="28" t="s">
        <v>19</v>
      </c>
      <c r="C18" s="401">
        <v>9351.27</v>
      </c>
      <c r="D18" s="28">
        <f>SUM(D12:D17)</f>
        <v>708.94</v>
      </c>
      <c r="E18" s="28">
        <f>SUM(E12:E17)</f>
        <v>5928.9099999999989</v>
      </c>
      <c r="F18" s="28">
        <f>SUM(F12:F17)</f>
        <v>4712.4000000000005</v>
      </c>
      <c r="G18" s="28">
        <f t="shared" si="0"/>
        <v>1925.449999999998</v>
      </c>
      <c r="H18" s="401">
        <v>9351.2800000000007</v>
      </c>
      <c r="I18" s="376">
        <f>SUM(I12:I17)</f>
        <v>819.71</v>
      </c>
      <c r="J18" s="376">
        <f>SUM(J12:J17)</f>
        <v>5887.1100000000006</v>
      </c>
      <c r="K18" s="376">
        <f>SUM(K12:K17)</f>
        <v>4595.13</v>
      </c>
      <c r="L18" s="28">
        <f t="shared" si="1"/>
        <v>2111.6900000000005</v>
      </c>
    </row>
    <row r="19" spans="1:13" x14ac:dyDescent="0.2">
      <c r="A19" s="20" t="s">
        <v>655</v>
      </c>
      <c r="B19" s="21"/>
      <c r="C19" s="21"/>
      <c r="D19" s="21"/>
      <c r="E19" s="21"/>
      <c r="F19" s="21"/>
      <c r="G19" s="21"/>
      <c r="H19" s="21"/>
      <c r="I19" s="21"/>
      <c r="J19" s="21"/>
      <c r="K19" s="21"/>
      <c r="L19" s="21"/>
    </row>
    <row r="20" spans="1:13" ht="15.75" customHeight="1" x14ac:dyDescent="0.2">
      <c r="A20" s="14"/>
      <c r="B20" s="14"/>
      <c r="C20" s="14"/>
      <c r="D20" s="14"/>
      <c r="E20" s="14"/>
      <c r="F20" s="14"/>
      <c r="G20" s="14"/>
      <c r="H20" s="14"/>
      <c r="I20" s="14"/>
      <c r="J20" s="14"/>
      <c r="K20" s="14"/>
      <c r="L20" s="14"/>
    </row>
    <row r="21" spans="1:13" ht="15.75" customHeight="1" x14ac:dyDescent="0.2">
      <c r="A21" s="14"/>
      <c r="B21" s="14"/>
      <c r="C21" s="14"/>
      <c r="D21" s="14"/>
      <c r="E21" s="14"/>
      <c r="F21" s="14"/>
      <c r="G21" s="14"/>
      <c r="H21" s="14"/>
      <c r="I21" s="14"/>
      <c r="J21" s="14"/>
      <c r="K21" s="14"/>
      <c r="L21" s="14"/>
    </row>
    <row r="22" spans="1:13" ht="14.25" customHeight="1" x14ac:dyDescent="0.2">
      <c r="A22" s="630" t="s">
        <v>13</v>
      </c>
      <c r="B22" s="630"/>
      <c r="C22" s="630"/>
      <c r="D22" s="630"/>
      <c r="E22" s="630"/>
      <c r="F22" s="630"/>
      <c r="G22" s="630"/>
      <c r="H22" s="630"/>
      <c r="I22" s="630"/>
      <c r="J22" s="630"/>
      <c r="K22" s="630"/>
      <c r="L22" s="630"/>
    </row>
    <row r="23" spans="1:13" x14ac:dyDescent="0.2">
      <c r="A23" s="630" t="s">
        <v>14</v>
      </c>
      <c r="B23" s="630"/>
      <c r="C23" s="630"/>
      <c r="D23" s="630"/>
      <c r="E23" s="630"/>
      <c r="F23" s="630"/>
      <c r="G23" s="630"/>
      <c r="H23" s="630"/>
      <c r="I23" s="630"/>
      <c r="J23" s="630"/>
      <c r="K23" s="630"/>
      <c r="L23" s="630"/>
    </row>
    <row r="24" spans="1:13" x14ac:dyDescent="0.2">
      <c r="A24" s="630" t="s">
        <v>20</v>
      </c>
      <c r="B24" s="630"/>
      <c r="C24" s="630"/>
      <c r="D24" s="630"/>
      <c r="E24" s="630"/>
      <c r="F24" s="630"/>
      <c r="G24" s="630"/>
      <c r="H24" s="630"/>
      <c r="I24" s="630"/>
      <c r="J24" s="630"/>
      <c r="K24" s="630"/>
      <c r="L24" s="630"/>
    </row>
    <row r="25" spans="1:13" x14ac:dyDescent="0.2">
      <c r="A25" s="14" t="s">
        <v>23</v>
      </c>
      <c r="B25" s="14"/>
      <c r="C25" s="14"/>
      <c r="D25" s="14"/>
      <c r="E25" s="14"/>
      <c r="F25" s="14"/>
      <c r="J25" s="646" t="s">
        <v>86</v>
      </c>
      <c r="K25" s="646"/>
      <c r="L25" s="646"/>
      <c r="M25" s="646"/>
    </row>
    <row r="26" spans="1:13" x14ac:dyDescent="0.2">
      <c r="A26" s="14"/>
    </row>
    <row r="27" spans="1:13" x14ac:dyDescent="0.2">
      <c r="A27" s="779"/>
      <c r="B27" s="779"/>
      <c r="C27" s="779"/>
      <c r="D27" s="779"/>
      <c r="E27" s="779"/>
      <c r="F27" s="779"/>
      <c r="G27" s="779"/>
      <c r="H27" s="779"/>
      <c r="I27" s="779"/>
      <c r="J27" s="779"/>
      <c r="K27" s="779"/>
      <c r="L27" s="779"/>
    </row>
  </sheetData>
  <mergeCells count="16">
    <mergeCell ref="I8:L8"/>
    <mergeCell ref="A24:L24"/>
    <mergeCell ref="A27:L27"/>
    <mergeCell ref="A9:A10"/>
    <mergeCell ref="B9:B10"/>
    <mergeCell ref="C9:G9"/>
    <mergeCell ref="H9:L9"/>
    <mergeCell ref="A22:L22"/>
    <mergeCell ref="A23:L23"/>
    <mergeCell ref="J25:M25"/>
    <mergeCell ref="F7:L7"/>
    <mergeCell ref="L1:N1"/>
    <mergeCell ref="A2:L2"/>
    <mergeCell ref="A3:L3"/>
    <mergeCell ref="A5:L5"/>
    <mergeCell ref="A7:C7"/>
  </mergeCells>
  <phoneticPr fontId="0" type="noConversion"/>
  <printOptions horizontalCentered="1"/>
  <pageMargins left="0.70866141732283472" right="0.70866141732283472" top="0.23622047244094491" bottom="0" header="0.31496062992125984" footer="0.31496062992125984"/>
  <pageSetup paperSize="9" orientation="landscape" r:id="rId1"/>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P30"/>
  <sheetViews>
    <sheetView topLeftCell="B7" zoomScaleSheetLayoutView="80" workbookViewId="0">
      <selection activeCell="M16" sqref="M16:M21"/>
    </sheetView>
  </sheetViews>
  <sheetFormatPr defaultRowHeight="12.75" x14ac:dyDescent="0.2"/>
  <cols>
    <col min="1" max="1" width="9.140625" style="133"/>
    <col min="2" max="2" width="5.7109375" style="133" customWidth="1"/>
    <col min="3" max="3" width="12.42578125" style="133" customWidth="1"/>
    <col min="4" max="4" width="13" style="133" customWidth="1"/>
    <col min="5" max="5" width="12" style="133" customWidth="1"/>
    <col min="6" max="7" width="12.42578125" style="133" customWidth="1"/>
    <col min="8" max="8" width="12.7109375" style="133" customWidth="1"/>
    <col min="9" max="9" width="13.140625" style="133" customWidth="1"/>
    <col min="10" max="10" width="12.7109375" style="133" customWidth="1"/>
    <col min="11" max="11" width="12.140625" style="133" customWidth="1"/>
    <col min="12" max="12" width="12.140625" style="232" customWidth="1"/>
    <col min="13" max="13" width="16.5703125" style="133" customWidth="1"/>
    <col min="14" max="14" width="13.140625" style="133" customWidth="1"/>
    <col min="15" max="15" width="12.7109375" style="133" customWidth="1"/>
    <col min="16" max="16" width="9.140625" style="133"/>
    <col min="17" max="17" width="10.85546875" style="133" bestFit="1" customWidth="1"/>
    <col min="18" max="16384" width="9.140625" style="133"/>
  </cols>
  <sheetData>
    <row r="4" spans="2:16" x14ac:dyDescent="0.2">
      <c r="M4" s="672" t="s">
        <v>208</v>
      </c>
      <c r="N4" s="672"/>
      <c r="O4" s="672"/>
    </row>
    <row r="5" spans="2:16" ht="12.75" customHeight="1" x14ac:dyDescent="0.2"/>
    <row r="6" spans="2:16" ht="15.75" x14ac:dyDescent="0.25">
      <c r="C6" s="808" t="s">
        <v>0</v>
      </c>
      <c r="D6" s="808"/>
      <c r="E6" s="808"/>
      <c r="F6" s="808"/>
      <c r="G6" s="808"/>
      <c r="H6" s="808"/>
      <c r="I6" s="808"/>
      <c r="J6" s="808"/>
      <c r="K6" s="808"/>
      <c r="L6" s="808"/>
      <c r="M6" s="808"/>
    </row>
    <row r="7" spans="2:16" ht="20.25" x14ac:dyDescent="0.3">
      <c r="C7" s="809" t="s">
        <v>741</v>
      </c>
      <c r="D7" s="809"/>
      <c r="E7" s="809"/>
      <c r="F7" s="809"/>
      <c r="G7" s="809"/>
      <c r="H7" s="809"/>
      <c r="I7" s="809"/>
      <c r="J7" s="809"/>
      <c r="K7" s="809"/>
      <c r="L7" s="809"/>
      <c r="M7" s="809"/>
    </row>
    <row r="8" spans="2:16" ht="10.5" customHeight="1" x14ac:dyDescent="0.2"/>
    <row r="9" spans="2:16" ht="15.75" x14ac:dyDescent="0.25">
      <c r="B9" s="287" t="s">
        <v>808</v>
      </c>
      <c r="C9" s="222"/>
      <c r="D9" s="222"/>
      <c r="E9" s="222"/>
      <c r="F9" s="222"/>
      <c r="G9" s="580"/>
      <c r="H9" s="222"/>
      <c r="I9" s="222"/>
      <c r="J9" s="222"/>
      <c r="K9" s="222"/>
      <c r="L9" s="233"/>
      <c r="M9" s="222"/>
    </row>
    <row r="10" spans="2:16" ht="15.75" x14ac:dyDescent="0.25">
      <c r="C10" s="134"/>
      <c r="D10" s="134"/>
      <c r="E10" s="134"/>
      <c r="F10" s="134"/>
      <c r="G10" s="579"/>
      <c r="H10" s="134"/>
      <c r="I10" s="134"/>
      <c r="J10" s="134"/>
      <c r="N10" s="814" t="s">
        <v>189</v>
      </c>
      <c r="O10" s="814"/>
    </row>
    <row r="11" spans="2:16" ht="15.75" x14ac:dyDescent="0.25">
      <c r="B11" s="695" t="s">
        <v>948</v>
      </c>
      <c r="C11" s="695"/>
      <c r="D11" s="695"/>
      <c r="E11" s="134"/>
      <c r="F11" s="134"/>
      <c r="G11" s="579"/>
      <c r="H11" s="134"/>
      <c r="I11" s="768" t="s">
        <v>831</v>
      </c>
      <c r="J11" s="768"/>
      <c r="K11" s="768"/>
      <c r="L11" s="768"/>
      <c r="M11" s="768"/>
      <c r="N11" s="768"/>
      <c r="O11" s="768"/>
    </row>
    <row r="12" spans="2:16" ht="12.75" customHeight="1" x14ac:dyDescent="0.2">
      <c r="B12" s="815" t="s">
        <v>26</v>
      </c>
      <c r="C12" s="818" t="s">
        <v>3</v>
      </c>
      <c r="D12" s="810" t="s">
        <v>851</v>
      </c>
      <c r="E12" s="810" t="s">
        <v>823</v>
      </c>
      <c r="F12" s="810" t="s">
        <v>223</v>
      </c>
      <c r="G12" s="810"/>
      <c r="H12" s="810" t="s">
        <v>222</v>
      </c>
      <c r="I12" s="810"/>
      <c r="J12" s="810" t="s">
        <v>186</v>
      </c>
      <c r="K12" s="810"/>
      <c r="L12" s="811" t="s">
        <v>432</v>
      </c>
      <c r="M12" s="810" t="s">
        <v>188</v>
      </c>
      <c r="N12" s="810" t="s">
        <v>409</v>
      </c>
      <c r="O12" s="810" t="s">
        <v>236</v>
      </c>
    </row>
    <row r="13" spans="2:16" x14ac:dyDescent="0.2">
      <c r="B13" s="816"/>
      <c r="C13" s="818"/>
      <c r="D13" s="810"/>
      <c r="E13" s="810"/>
      <c r="F13" s="810"/>
      <c r="G13" s="810"/>
      <c r="H13" s="810"/>
      <c r="I13" s="810"/>
      <c r="J13" s="810"/>
      <c r="K13" s="810"/>
      <c r="L13" s="812"/>
      <c r="M13" s="810"/>
      <c r="N13" s="810"/>
      <c r="O13" s="810"/>
    </row>
    <row r="14" spans="2:16" ht="41.25" customHeight="1" x14ac:dyDescent="0.2">
      <c r="B14" s="817"/>
      <c r="C14" s="818"/>
      <c r="D14" s="810"/>
      <c r="E14" s="810"/>
      <c r="F14" s="595"/>
      <c r="G14" s="576" t="s">
        <v>961</v>
      </c>
      <c r="H14" s="135" t="s">
        <v>187</v>
      </c>
      <c r="I14" s="135" t="s">
        <v>237</v>
      </c>
      <c r="J14" s="135" t="s">
        <v>187</v>
      </c>
      <c r="K14" s="135" t="s">
        <v>237</v>
      </c>
      <c r="L14" s="813"/>
      <c r="M14" s="810"/>
      <c r="N14" s="810"/>
      <c r="O14" s="810"/>
    </row>
    <row r="15" spans="2:16" x14ac:dyDescent="0.2">
      <c r="B15" s="137">
        <v>1</v>
      </c>
      <c r="C15" s="137">
        <v>2</v>
      </c>
      <c r="D15" s="137">
        <v>3</v>
      </c>
      <c r="E15" s="137">
        <v>4</v>
      </c>
      <c r="F15" s="137">
        <v>5</v>
      </c>
      <c r="G15" s="137">
        <v>6</v>
      </c>
      <c r="H15" s="137">
        <v>7</v>
      </c>
      <c r="I15" s="137">
        <v>8</v>
      </c>
      <c r="J15" s="137">
        <v>9</v>
      </c>
      <c r="K15" s="137">
        <v>10</v>
      </c>
      <c r="L15" s="234">
        <v>11</v>
      </c>
      <c r="M15" s="137">
        <v>12</v>
      </c>
      <c r="N15" s="154">
        <v>13</v>
      </c>
      <c r="O15" s="154">
        <v>14</v>
      </c>
    </row>
    <row r="16" spans="2:16" ht="26.25" customHeight="1" x14ac:dyDescent="0.2">
      <c r="B16" s="154">
        <v>1</v>
      </c>
      <c r="C16" s="28" t="s">
        <v>898</v>
      </c>
      <c r="D16" s="606">
        <v>528.9</v>
      </c>
      <c r="E16" s="428">
        <v>10.79</v>
      </c>
      <c r="F16" s="428">
        <v>234.63</v>
      </c>
      <c r="G16" s="428">
        <v>294.27</v>
      </c>
      <c r="H16" s="428">
        <v>13579.96</v>
      </c>
      <c r="I16" s="428">
        <v>339.89</v>
      </c>
      <c r="J16" s="428">
        <v>10412.26</v>
      </c>
      <c r="K16" s="428">
        <v>261.05</v>
      </c>
      <c r="L16" s="429"/>
      <c r="M16" s="606">
        <f>E16+F16+G16-K16</f>
        <v>278.63999999999993</v>
      </c>
      <c r="N16" s="428">
        <v>0</v>
      </c>
      <c r="O16" s="428">
        <v>145.81</v>
      </c>
      <c r="P16" s="605">
        <f>F16+G16</f>
        <v>528.9</v>
      </c>
    </row>
    <row r="17" spans="2:16" ht="26.25" customHeight="1" x14ac:dyDescent="0.2">
      <c r="B17" s="154">
        <v>2</v>
      </c>
      <c r="C17" s="28" t="s">
        <v>899</v>
      </c>
      <c r="D17" s="606">
        <v>8.8800000000000008</v>
      </c>
      <c r="E17" s="428">
        <v>0</v>
      </c>
      <c r="F17" s="428">
        <v>5.31</v>
      </c>
      <c r="G17" s="428">
        <v>0</v>
      </c>
      <c r="H17" s="428">
        <v>202</v>
      </c>
      <c r="I17" s="428">
        <v>5.07</v>
      </c>
      <c r="J17" s="428">
        <v>201.96</v>
      </c>
      <c r="K17" s="428">
        <v>5.07</v>
      </c>
      <c r="L17" s="429"/>
      <c r="M17" s="606">
        <f t="shared" ref="M17:M22" si="0">E17+F17+G17-K17</f>
        <v>0.23999999999999932</v>
      </c>
      <c r="N17" s="428">
        <v>0</v>
      </c>
      <c r="O17" s="428">
        <v>0</v>
      </c>
      <c r="P17" s="605">
        <f t="shared" ref="P17:P22" si="1">F17+G17</f>
        <v>5.31</v>
      </c>
    </row>
    <row r="18" spans="2:16" ht="26.25" customHeight="1" x14ac:dyDescent="0.2">
      <c r="B18" s="154">
        <v>3</v>
      </c>
      <c r="C18" s="28" t="s">
        <v>900</v>
      </c>
      <c r="D18" s="606">
        <v>1.53</v>
      </c>
      <c r="E18" s="428">
        <v>0</v>
      </c>
      <c r="F18" s="428">
        <v>0.31</v>
      </c>
      <c r="G18" s="428">
        <v>0</v>
      </c>
      <c r="H18" s="428">
        <v>38.46</v>
      </c>
      <c r="I18" s="428">
        <v>0.97</v>
      </c>
      <c r="J18" s="428">
        <v>32.76</v>
      </c>
      <c r="K18" s="428">
        <v>0.82</v>
      </c>
      <c r="L18" s="429"/>
      <c r="M18" s="606">
        <f t="shared" si="0"/>
        <v>-0.51</v>
      </c>
      <c r="N18" s="428">
        <v>0</v>
      </c>
      <c r="O18" s="428">
        <v>0.61</v>
      </c>
      <c r="P18" s="605">
        <f t="shared" si="1"/>
        <v>0.31</v>
      </c>
    </row>
    <row r="19" spans="2:16" ht="26.25" customHeight="1" x14ac:dyDescent="0.2">
      <c r="B19" s="154">
        <v>4</v>
      </c>
      <c r="C19" s="28" t="s">
        <v>901</v>
      </c>
      <c r="D19" s="606">
        <v>92.76</v>
      </c>
      <c r="E19" s="428">
        <v>0</v>
      </c>
      <c r="F19" s="428">
        <v>79.150000000000006</v>
      </c>
      <c r="G19" s="428">
        <v>0</v>
      </c>
      <c r="H19" s="428">
        <v>3117.5</v>
      </c>
      <c r="I19" s="428">
        <v>78.28</v>
      </c>
      <c r="J19" s="428">
        <v>1355.2</v>
      </c>
      <c r="K19" s="428">
        <v>34.119999999999997</v>
      </c>
      <c r="L19" s="429"/>
      <c r="M19" s="606">
        <f t="shared" si="0"/>
        <v>45.030000000000008</v>
      </c>
      <c r="N19" s="428">
        <v>0</v>
      </c>
      <c r="O19" s="428">
        <v>18.100000000000001</v>
      </c>
      <c r="P19" s="605">
        <f t="shared" si="1"/>
        <v>79.150000000000006</v>
      </c>
    </row>
    <row r="20" spans="2:16" ht="26.25" customHeight="1" x14ac:dyDescent="0.2">
      <c r="B20" s="154">
        <v>5</v>
      </c>
      <c r="C20" s="28" t="s">
        <v>902</v>
      </c>
      <c r="D20" s="606">
        <v>87.83</v>
      </c>
      <c r="E20" s="428">
        <v>0</v>
      </c>
      <c r="F20" s="428">
        <v>67.83</v>
      </c>
      <c r="G20" s="428">
        <v>0</v>
      </c>
      <c r="H20" s="428">
        <v>2354.14</v>
      </c>
      <c r="I20" s="428">
        <v>59.05</v>
      </c>
      <c r="J20" s="428">
        <v>3120.98</v>
      </c>
      <c r="K20" s="428">
        <v>78.459999999999994</v>
      </c>
      <c r="L20" s="429"/>
      <c r="M20" s="606">
        <f t="shared" si="0"/>
        <v>-10.629999999999995</v>
      </c>
      <c r="N20" s="428">
        <v>0</v>
      </c>
      <c r="O20" s="428">
        <v>66.56</v>
      </c>
      <c r="P20" s="605">
        <f t="shared" si="1"/>
        <v>67.83</v>
      </c>
    </row>
    <row r="21" spans="2:16" s="136" customFormat="1" ht="26.25" customHeight="1" x14ac:dyDescent="0.2">
      <c r="B21" s="154">
        <v>6</v>
      </c>
      <c r="C21" s="28" t="s">
        <v>903</v>
      </c>
      <c r="D21" s="606">
        <v>63.63</v>
      </c>
      <c r="E21" s="430">
        <v>0</v>
      </c>
      <c r="F21" s="430">
        <v>43.39</v>
      </c>
      <c r="G21" s="430">
        <v>0</v>
      </c>
      <c r="H21" s="430">
        <v>1626.1</v>
      </c>
      <c r="I21" s="430">
        <v>40.78</v>
      </c>
      <c r="J21" s="430">
        <v>1845.93</v>
      </c>
      <c r="K21" s="430">
        <v>46.38</v>
      </c>
      <c r="L21" s="429"/>
      <c r="M21" s="606">
        <f t="shared" si="0"/>
        <v>-2.990000000000002</v>
      </c>
      <c r="N21" s="428">
        <v>0</v>
      </c>
      <c r="O21" s="428">
        <v>17.63</v>
      </c>
      <c r="P21" s="605">
        <f t="shared" si="1"/>
        <v>43.39</v>
      </c>
    </row>
    <row r="22" spans="2:16" s="136" customFormat="1" ht="26.25" customHeight="1" x14ac:dyDescent="0.25">
      <c r="B22" s="154"/>
      <c r="C22" s="28" t="s">
        <v>19</v>
      </c>
      <c r="D22" s="607">
        <f>SUM(D16:D21)</f>
        <v>783.53</v>
      </c>
      <c r="E22" s="431">
        <f t="shared" ref="E22:K22" si="2">SUM(E16:E21)</f>
        <v>10.79</v>
      </c>
      <c r="F22" s="431">
        <f t="shared" si="2"/>
        <v>430.61999999999995</v>
      </c>
      <c r="G22" s="431">
        <f>SUM(G16:G21)</f>
        <v>294.27</v>
      </c>
      <c r="H22" s="431">
        <f t="shared" si="2"/>
        <v>20918.159999999996</v>
      </c>
      <c r="I22" s="431">
        <f t="shared" si="2"/>
        <v>524.04000000000008</v>
      </c>
      <c r="J22" s="431">
        <f t="shared" si="2"/>
        <v>16969.09</v>
      </c>
      <c r="K22" s="431">
        <f t="shared" si="2"/>
        <v>425.9</v>
      </c>
      <c r="L22" s="432"/>
      <c r="M22" s="607">
        <f t="shared" si="0"/>
        <v>309.77999999999997</v>
      </c>
      <c r="N22" s="433">
        <v>0</v>
      </c>
      <c r="O22" s="433">
        <f>SUM(O16:O21)</f>
        <v>248.71</v>
      </c>
      <c r="P22" s="605">
        <f t="shared" si="1"/>
        <v>724.88999999999987</v>
      </c>
    </row>
    <row r="24" spans="2:16" x14ac:dyDescent="0.2">
      <c r="F24" s="605"/>
    </row>
    <row r="25" spans="2:16" ht="15.75" customHeight="1" x14ac:dyDescent="0.2"/>
    <row r="26" spans="2:16" ht="15.75" customHeight="1" x14ac:dyDescent="0.2">
      <c r="B26" s="630" t="s">
        <v>13</v>
      </c>
      <c r="C26" s="630"/>
      <c r="D26" s="630"/>
      <c r="E26" s="630"/>
      <c r="F26" s="630"/>
      <c r="G26" s="630"/>
      <c r="H26" s="630"/>
      <c r="I26" s="630"/>
      <c r="J26" s="630"/>
      <c r="K26" s="630"/>
      <c r="L26" s="630"/>
      <c r="M26" s="630"/>
      <c r="N26" s="81"/>
      <c r="O26" s="81"/>
      <c r="P26" s="15"/>
    </row>
    <row r="27" spans="2:16" ht="15.75" customHeight="1" x14ac:dyDescent="0.2">
      <c r="B27" s="630" t="s">
        <v>14</v>
      </c>
      <c r="C27" s="630"/>
      <c r="D27" s="630"/>
      <c r="E27" s="630"/>
      <c r="F27" s="630"/>
      <c r="G27" s="630"/>
      <c r="H27" s="630"/>
      <c r="I27" s="630"/>
      <c r="J27" s="630"/>
      <c r="K27" s="630"/>
      <c r="L27" s="630"/>
      <c r="M27" s="630"/>
      <c r="N27" s="81"/>
      <c r="O27" s="81"/>
      <c r="P27" s="15"/>
    </row>
    <row r="28" spans="2:16" ht="12.75" customHeight="1" x14ac:dyDescent="0.2">
      <c r="B28" s="630" t="s">
        <v>20</v>
      </c>
      <c r="C28" s="630"/>
      <c r="D28" s="630"/>
      <c r="E28" s="630"/>
      <c r="F28" s="630"/>
      <c r="G28" s="630"/>
      <c r="H28" s="630"/>
      <c r="I28" s="630"/>
      <c r="J28" s="630"/>
      <c r="K28" s="630"/>
      <c r="L28" s="630"/>
      <c r="M28" s="630"/>
      <c r="N28" s="81"/>
      <c r="O28" s="81"/>
      <c r="P28" s="15"/>
    </row>
    <row r="29" spans="2:16" x14ac:dyDescent="0.2">
      <c r="B29" s="14" t="s">
        <v>23</v>
      </c>
      <c r="C29" s="14"/>
      <c r="D29" s="14"/>
      <c r="E29" s="14"/>
      <c r="F29" s="14"/>
      <c r="G29" s="14"/>
      <c r="H29" s="14"/>
      <c r="I29" s="15"/>
      <c r="J29" s="15"/>
      <c r="K29" s="15"/>
      <c r="L29" s="235"/>
      <c r="M29" s="646" t="s">
        <v>86</v>
      </c>
      <c r="N29" s="646"/>
      <c r="O29" s="646"/>
      <c r="P29" s="646"/>
    </row>
    <row r="30" spans="2:16" x14ac:dyDescent="0.2">
      <c r="B30" s="14"/>
      <c r="C30" s="15"/>
      <c r="D30" s="15"/>
      <c r="E30" s="15"/>
      <c r="F30" s="15"/>
      <c r="G30" s="575"/>
      <c r="H30" s="15"/>
      <c r="I30" s="15"/>
      <c r="J30" s="15"/>
      <c r="K30" s="15"/>
      <c r="L30" s="235"/>
      <c r="M30" s="15"/>
      <c r="N30" s="15"/>
      <c r="O30" s="15"/>
      <c r="P30" s="15"/>
    </row>
  </sheetData>
  <mergeCells count="21">
    <mergeCell ref="M29:P29"/>
    <mergeCell ref="B26:M26"/>
    <mergeCell ref="B27:M27"/>
    <mergeCell ref="E12:E14"/>
    <mergeCell ref="B12:B14"/>
    <mergeCell ref="O12:O14"/>
    <mergeCell ref="N12:N14"/>
    <mergeCell ref="C12:C14"/>
    <mergeCell ref="B28:M28"/>
    <mergeCell ref="M4:O4"/>
    <mergeCell ref="C6:M6"/>
    <mergeCell ref="C7:M7"/>
    <mergeCell ref="D12:D14"/>
    <mergeCell ref="L12:L14"/>
    <mergeCell ref="N10:O10"/>
    <mergeCell ref="I11:O11"/>
    <mergeCell ref="H12:I13"/>
    <mergeCell ref="J12:K13"/>
    <mergeCell ref="M12:M14"/>
    <mergeCell ref="B11:D11"/>
    <mergeCell ref="F12:G13"/>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SheetLayoutView="90" workbookViewId="0">
      <selection activeCell="A9" sqref="A9:C9"/>
    </sheetView>
  </sheetViews>
  <sheetFormatPr defaultRowHeight="12.75" x14ac:dyDescent="0.2"/>
  <cols>
    <col min="1" max="1" width="5.5703125" style="15" customWidth="1"/>
    <col min="2" max="2" width="15.42578125" style="15" bestFit="1" customWidth="1"/>
    <col min="3" max="3" width="10.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s="417" customFormat="1" x14ac:dyDescent="0.2"/>
    <row r="2" spans="1:19" s="417" customFormat="1" x14ac:dyDescent="0.2"/>
    <row r="3" spans="1:19" customFormat="1" ht="15" x14ac:dyDescent="0.2">
      <c r="D3" s="34"/>
      <c r="E3" s="34"/>
      <c r="F3" s="34"/>
      <c r="G3" s="34"/>
      <c r="H3" s="34"/>
      <c r="I3" s="34"/>
      <c r="J3" s="34"/>
      <c r="K3" s="34"/>
      <c r="L3" s="805" t="s">
        <v>433</v>
      </c>
      <c r="M3" s="805"/>
      <c r="N3" s="805"/>
      <c r="O3" s="41"/>
      <c r="P3" s="41"/>
    </row>
    <row r="4" spans="1:19" customFormat="1" ht="15" x14ac:dyDescent="0.2">
      <c r="A4" s="777" t="s">
        <v>0</v>
      </c>
      <c r="B4" s="777"/>
      <c r="C4" s="777"/>
      <c r="D4" s="777"/>
      <c r="E4" s="777"/>
      <c r="F4" s="777"/>
      <c r="G4" s="777"/>
      <c r="H4" s="777"/>
      <c r="I4" s="777"/>
      <c r="J4" s="777"/>
      <c r="K4" s="777"/>
      <c r="L4" s="777"/>
      <c r="M4" s="43"/>
      <c r="N4" s="43"/>
      <c r="O4" s="43"/>
      <c r="P4" s="43"/>
    </row>
    <row r="5" spans="1:19" customFormat="1" ht="20.25" x14ac:dyDescent="0.3">
      <c r="A5" s="807" t="s">
        <v>741</v>
      </c>
      <c r="B5" s="807"/>
      <c r="C5" s="807"/>
      <c r="D5" s="807"/>
      <c r="E5" s="807"/>
      <c r="F5" s="807"/>
      <c r="G5" s="807"/>
      <c r="H5" s="807"/>
      <c r="I5" s="807"/>
      <c r="J5" s="807"/>
      <c r="K5" s="807"/>
      <c r="L5" s="807"/>
      <c r="M5" s="42"/>
      <c r="N5" s="42"/>
      <c r="O5" s="42"/>
      <c r="P5" s="42"/>
    </row>
    <row r="6" spans="1:19" customFormat="1" ht="10.5" customHeight="1" x14ac:dyDescent="0.2"/>
    <row r="7" spans="1:19" ht="19.5" customHeight="1" x14ac:dyDescent="0.25">
      <c r="A7" s="778" t="s">
        <v>809</v>
      </c>
      <c r="B7" s="778"/>
      <c r="C7" s="778"/>
      <c r="D7" s="778"/>
      <c r="E7" s="778"/>
      <c r="F7" s="778"/>
      <c r="G7" s="778"/>
      <c r="H7" s="778"/>
      <c r="I7" s="778"/>
      <c r="J7" s="778"/>
      <c r="K7" s="778"/>
      <c r="L7" s="778"/>
    </row>
    <row r="8" spans="1:19" x14ac:dyDescent="0.2">
      <c r="A8" s="22"/>
      <c r="B8" s="22"/>
      <c r="C8" s="22"/>
      <c r="D8" s="22"/>
      <c r="E8" s="22"/>
      <c r="F8" s="22"/>
      <c r="G8" s="22"/>
      <c r="H8" s="22"/>
      <c r="I8" s="22"/>
      <c r="J8" s="22"/>
      <c r="K8" s="22"/>
      <c r="L8" s="22"/>
    </row>
    <row r="9" spans="1:19" ht="15.75" x14ac:dyDescent="0.25">
      <c r="A9" s="695" t="s">
        <v>948</v>
      </c>
      <c r="B9" s="695"/>
      <c r="C9" s="695"/>
      <c r="F9" s="806" t="s">
        <v>21</v>
      </c>
      <c r="G9" s="806"/>
      <c r="H9" s="806"/>
      <c r="I9" s="806"/>
      <c r="J9" s="806"/>
      <c r="K9" s="806"/>
      <c r="L9" s="806"/>
    </row>
    <row r="10" spans="1:19" x14ac:dyDescent="0.2">
      <c r="A10" s="14"/>
      <c r="F10" s="16"/>
      <c r="G10" s="97"/>
      <c r="H10" s="97"/>
      <c r="I10" s="768" t="s">
        <v>831</v>
      </c>
      <c r="J10" s="768"/>
      <c r="K10" s="768"/>
      <c r="L10" s="768"/>
    </row>
    <row r="11" spans="1:19" s="14" customFormat="1" x14ac:dyDescent="0.2">
      <c r="A11" s="642" t="s">
        <v>2</v>
      </c>
      <c r="B11" s="642" t="s">
        <v>3</v>
      </c>
      <c r="C11" s="643" t="s">
        <v>27</v>
      </c>
      <c r="D11" s="644"/>
      <c r="E11" s="644"/>
      <c r="F11" s="644"/>
      <c r="G11" s="644"/>
      <c r="H11" s="643" t="s">
        <v>28</v>
      </c>
      <c r="I11" s="644"/>
      <c r="J11" s="644"/>
      <c r="K11" s="644"/>
      <c r="L11" s="644"/>
      <c r="R11" s="28"/>
      <c r="S11" s="29"/>
    </row>
    <row r="12" spans="1:19" s="14" customFormat="1" ht="63.75" x14ac:dyDescent="0.2">
      <c r="A12" s="642"/>
      <c r="B12" s="642"/>
      <c r="C12" s="289" t="s">
        <v>850</v>
      </c>
      <c r="D12" s="289" t="s">
        <v>823</v>
      </c>
      <c r="E12" s="5" t="s">
        <v>72</v>
      </c>
      <c r="F12" s="5" t="s">
        <v>73</v>
      </c>
      <c r="G12" s="5" t="s">
        <v>367</v>
      </c>
      <c r="H12" s="289" t="s">
        <v>850</v>
      </c>
      <c r="I12" s="289" t="s">
        <v>823</v>
      </c>
      <c r="J12" s="5" t="s">
        <v>72</v>
      </c>
      <c r="K12" s="5" t="s">
        <v>73</v>
      </c>
      <c r="L12" s="5" t="s">
        <v>368</v>
      </c>
    </row>
    <row r="13" spans="1:19" s="14" customFormat="1" x14ac:dyDescent="0.2">
      <c r="A13" s="5">
        <v>1</v>
      </c>
      <c r="B13" s="5">
        <v>2</v>
      </c>
      <c r="C13" s="5">
        <v>3</v>
      </c>
      <c r="D13" s="5">
        <v>4</v>
      </c>
      <c r="E13" s="5">
        <v>5</v>
      </c>
      <c r="F13" s="5">
        <v>6</v>
      </c>
      <c r="G13" s="5">
        <v>7</v>
      </c>
      <c r="H13" s="5">
        <v>8</v>
      </c>
      <c r="I13" s="5">
        <v>9</v>
      </c>
      <c r="J13" s="5">
        <v>10</v>
      </c>
      <c r="K13" s="5">
        <v>11</v>
      </c>
      <c r="L13" s="5">
        <v>12</v>
      </c>
    </row>
    <row r="14" spans="1:19" ht="20.25" customHeight="1" x14ac:dyDescent="0.2">
      <c r="A14" s="297">
        <v>1</v>
      </c>
      <c r="B14" s="28" t="s">
        <v>898</v>
      </c>
      <c r="C14" s="796" t="s">
        <v>912</v>
      </c>
      <c r="D14" s="797"/>
      <c r="E14" s="797"/>
      <c r="F14" s="797"/>
      <c r="G14" s="797"/>
      <c r="H14" s="797"/>
      <c r="I14" s="797"/>
      <c r="J14" s="798"/>
      <c r="K14" s="26"/>
      <c r="L14" s="19"/>
    </row>
    <row r="15" spans="1:19" ht="20.25" customHeight="1" x14ac:dyDescent="0.2">
      <c r="A15" s="297">
        <v>2</v>
      </c>
      <c r="B15" s="28" t="s">
        <v>899</v>
      </c>
      <c r="C15" s="799"/>
      <c r="D15" s="800"/>
      <c r="E15" s="800"/>
      <c r="F15" s="800"/>
      <c r="G15" s="800"/>
      <c r="H15" s="800"/>
      <c r="I15" s="800"/>
      <c r="J15" s="801"/>
      <c r="K15" s="26"/>
      <c r="L15" s="19"/>
    </row>
    <row r="16" spans="1:19" ht="20.25" customHeight="1" x14ac:dyDescent="0.2">
      <c r="A16" s="297">
        <v>3</v>
      </c>
      <c r="B16" s="28" t="s">
        <v>900</v>
      </c>
      <c r="C16" s="799"/>
      <c r="D16" s="800"/>
      <c r="E16" s="800"/>
      <c r="F16" s="800"/>
      <c r="G16" s="800"/>
      <c r="H16" s="800"/>
      <c r="I16" s="800"/>
      <c r="J16" s="801"/>
      <c r="K16" s="26"/>
      <c r="L16" s="19"/>
    </row>
    <row r="17" spans="1:13" ht="20.25" customHeight="1" x14ac:dyDescent="0.2">
      <c r="A17" s="297">
        <v>4</v>
      </c>
      <c r="B17" s="28" t="s">
        <v>901</v>
      </c>
      <c r="C17" s="799"/>
      <c r="D17" s="800"/>
      <c r="E17" s="800"/>
      <c r="F17" s="800"/>
      <c r="G17" s="800"/>
      <c r="H17" s="800"/>
      <c r="I17" s="800"/>
      <c r="J17" s="801"/>
      <c r="K17" s="26"/>
      <c r="L17" s="19"/>
    </row>
    <row r="18" spans="1:13" ht="20.25" customHeight="1" x14ac:dyDescent="0.2">
      <c r="A18" s="297">
        <v>5</v>
      </c>
      <c r="B18" s="28" t="s">
        <v>902</v>
      </c>
      <c r="C18" s="799"/>
      <c r="D18" s="800"/>
      <c r="E18" s="800"/>
      <c r="F18" s="800"/>
      <c r="G18" s="800"/>
      <c r="H18" s="800"/>
      <c r="I18" s="800"/>
      <c r="J18" s="801"/>
      <c r="K18" s="26"/>
      <c r="L18" s="19"/>
    </row>
    <row r="19" spans="1:13" ht="20.25" customHeight="1" x14ac:dyDescent="0.2">
      <c r="A19" s="297">
        <v>6</v>
      </c>
      <c r="B19" s="28" t="s">
        <v>903</v>
      </c>
      <c r="C19" s="799"/>
      <c r="D19" s="800"/>
      <c r="E19" s="800"/>
      <c r="F19" s="800"/>
      <c r="G19" s="800"/>
      <c r="H19" s="800"/>
      <c r="I19" s="800"/>
      <c r="J19" s="801"/>
      <c r="K19" s="26"/>
      <c r="L19" s="19"/>
    </row>
    <row r="20" spans="1:13" ht="20.25" customHeight="1" x14ac:dyDescent="0.2">
      <c r="A20" s="297"/>
      <c r="B20" s="28" t="s">
        <v>19</v>
      </c>
      <c r="C20" s="802"/>
      <c r="D20" s="803"/>
      <c r="E20" s="803"/>
      <c r="F20" s="803"/>
      <c r="G20" s="803"/>
      <c r="H20" s="803"/>
      <c r="I20" s="803"/>
      <c r="J20" s="804"/>
      <c r="K20" s="26"/>
      <c r="L20" s="19"/>
    </row>
    <row r="21" spans="1:13" x14ac:dyDescent="0.2">
      <c r="A21" s="21" t="s">
        <v>366</v>
      </c>
      <c r="B21" s="21"/>
      <c r="C21" s="21"/>
      <c r="D21" s="21"/>
      <c r="E21" s="21"/>
      <c r="F21" s="21"/>
      <c r="G21" s="21"/>
      <c r="H21" s="21"/>
      <c r="I21" s="21"/>
      <c r="J21" s="21"/>
      <c r="K21" s="21"/>
      <c r="L21" s="21"/>
    </row>
    <row r="22" spans="1:13" x14ac:dyDescent="0.2">
      <c r="A22" s="20" t="s">
        <v>365</v>
      </c>
      <c r="B22" s="21"/>
      <c r="C22" s="21"/>
      <c r="D22" s="21"/>
      <c r="E22" s="21"/>
      <c r="F22" s="21"/>
      <c r="G22" s="21"/>
      <c r="H22" s="21"/>
      <c r="I22" s="21"/>
      <c r="J22" s="21"/>
      <c r="K22" s="21"/>
      <c r="L22" s="21"/>
    </row>
    <row r="23" spans="1:13" ht="15.75" customHeight="1" x14ac:dyDescent="0.2">
      <c r="A23" s="14"/>
      <c r="B23" s="14"/>
      <c r="C23" s="14"/>
      <c r="D23" s="14"/>
      <c r="E23" s="14"/>
      <c r="F23" s="14"/>
      <c r="G23" s="14"/>
      <c r="H23" s="14"/>
      <c r="I23" s="14"/>
      <c r="J23" s="14"/>
      <c r="K23" s="14"/>
      <c r="L23" s="14"/>
    </row>
    <row r="24" spans="1:13" ht="15.75" customHeight="1" x14ac:dyDescent="0.2">
      <c r="A24" s="14"/>
      <c r="B24" s="14"/>
      <c r="C24" s="14"/>
      <c r="D24" s="14"/>
      <c r="E24" s="14"/>
      <c r="F24" s="14"/>
      <c r="G24" s="14"/>
      <c r="H24" s="14"/>
      <c r="I24" s="14"/>
      <c r="J24" s="14"/>
      <c r="K24" s="14"/>
      <c r="L24" s="14"/>
    </row>
    <row r="25" spans="1:13" ht="14.25" customHeight="1" x14ac:dyDescent="0.2">
      <c r="A25" s="630" t="s">
        <v>13</v>
      </c>
      <c r="B25" s="630"/>
      <c r="C25" s="630"/>
      <c r="D25" s="630"/>
      <c r="E25" s="630"/>
      <c r="F25" s="630"/>
      <c r="G25" s="630"/>
      <c r="H25" s="630"/>
      <c r="I25" s="630"/>
      <c r="J25" s="630"/>
      <c r="K25" s="630"/>
      <c r="L25" s="630"/>
    </row>
    <row r="26" spans="1:13" x14ac:dyDescent="0.2">
      <c r="A26" s="630" t="s">
        <v>14</v>
      </c>
      <c r="B26" s="630"/>
      <c r="C26" s="630"/>
      <c r="D26" s="630"/>
      <c r="E26" s="630"/>
      <c r="F26" s="630"/>
      <c r="G26" s="630"/>
      <c r="H26" s="630"/>
      <c r="I26" s="630"/>
      <c r="J26" s="630"/>
      <c r="K26" s="630"/>
      <c r="L26" s="630"/>
    </row>
    <row r="27" spans="1:13" x14ac:dyDescent="0.2">
      <c r="A27" s="630" t="s">
        <v>20</v>
      </c>
      <c r="B27" s="630"/>
      <c r="C27" s="630"/>
      <c r="D27" s="630"/>
      <c r="E27" s="630"/>
      <c r="F27" s="630"/>
      <c r="G27" s="630"/>
      <c r="H27" s="630"/>
      <c r="I27" s="630"/>
      <c r="J27" s="630"/>
      <c r="K27" s="630"/>
      <c r="L27" s="630"/>
    </row>
    <row r="28" spans="1:13" x14ac:dyDescent="0.2">
      <c r="A28" s="14" t="s">
        <v>23</v>
      </c>
      <c r="B28" s="14"/>
      <c r="C28" s="14"/>
      <c r="D28" s="14"/>
      <c r="E28" s="14"/>
      <c r="F28" s="14"/>
      <c r="J28" s="646" t="s">
        <v>86</v>
      </c>
      <c r="K28" s="646"/>
      <c r="L28" s="646"/>
      <c r="M28" s="646"/>
    </row>
    <row r="29" spans="1:13" x14ac:dyDescent="0.2">
      <c r="A29" s="14"/>
    </row>
    <row r="30" spans="1:13" x14ac:dyDescent="0.2">
      <c r="A30" s="779"/>
      <c r="B30" s="779"/>
      <c r="C30" s="779"/>
      <c r="D30" s="779"/>
      <c r="E30" s="779"/>
      <c r="F30" s="779"/>
      <c r="G30" s="779"/>
      <c r="H30" s="779"/>
      <c r="I30" s="779"/>
      <c r="J30" s="779"/>
      <c r="K30" s="779"/>
      <c r="L30" s="779"/>
    </row>
  </sheetData>
  <mergeCells count="17">
    <mergeCell ref="A26:L26"/>
    <mergeCell ref="A27:L27"/>
    <mergeCell ref="J28:M28"/>
    <mergeCell ref="A30:L30"/>
    <mergeCell ref="I10:L10"/>
    <mergeCell ref="A11:A12"/>
    <mergeCell ref="B11:B12"/>
    <mergeCell ref="C11:G11"/>
    <mergeCell ref="H11:L11"/>
    <mergeCell ref="A25:L25"/>
    <mergeCell ref="C14:J20"/>
    <mergeCell ref="L3:N3"/>
    <mergeCell ref="A4:L4"/>
    <mergeCell ref="A5:L5"/>
    <mergeCell ref="A7:L7"/>
    <mergeCell ref="F9:L9"/>
    <mergeCell ref="A9:C9"/>
  </mergeCells>
  <printOptions horizontalCentered="1"/>
  <pageMargins left="0.70866141732283472" right="0.70866141732283472" top="0.23622047244094491" bottom="0" header="0.31496062992125984" footer="0.31496062992125984"/>
  <pageSetup paperSize="9" scale="94" orientation="landscape" r:id="rId1"/>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view="pageBreakPreview" topLeftCell="A3" zoomScale="80" zoomScaleSheetLayoutView="80" workbookViewId="0">
      <selection activeCell="P24" sqref="P24"/>
    </sheetView>
  </sheetViews>
  <sheetFormatPr defaultRowHeight="12.75" x14ac:dyDescent="0.2"/>
  <cols>
    <col min="1" max="1" width="7.42578125" style="15" customWidth="1"/>
    <col min="2" max="2" width="17.140625" style="15" customWidth="1"/>
    <col min="3" max="3" width="12.28515625" style="15" customWidth="1"/>
    <col min="4" max="4" width="14.28515625" style="15" customWidth="1"/>
    <col min="5" max="5" width="10.28515625" style="15" customWidth="1"/>
    <col min="6" max="8" width="10.5703125" style="15" customWidth="1"/>
    <col min="9" max="9" width="10.85546875" style="15" customWidth="1"/>
    <col min="10" max="10" width="13.5703125" style="575" customWidth="1"/>
    <col min="11" max="11" width="10.85546875" style="15" customWidth="1"/>
    <col min="12" max="12" width="15.5703125" style="575" customWidth="1"/>
    <col min="13" max="16" width="10.85546875" style="15" customWidth="1"/>
    <col min="17" max="17" width="12.7109375" style="15" customWidth="1"/>
    <col min="18" max="18" width="11.85546875" style="15" customWidth="1"/>
    <col min="19" max="19" width="11.7109375" style="15" customWidth="1"/>
    <col min="20" max="16384" width="9.140625" style="15"/>
  </cols>
  <sheetData>
    <row r="1" spans="1:23" customFormat="1" ht="15" x14ac:dyDescent="0.2">
      <c r="H1" s="34"/>
      <c r="I1" s="34"/>
      <c r="J1" s="34"/>
      <c r="K1" s="34"/>
      <c r="L1" s="34"/>
      <c r="M1" s="34"/>
      <c r="N1" s="34"/>
      <c r="O1" s="34"/>
      <c r="P1" s="34"/>
      <c r="Q1" s="34"/>
      <c r="R1" s="776" t="s">
        <v>66</v>
      </c>
      <c r="S1" s="776"/>
      <c r="U1" s="15"/>
      <c r="V1" s="41"/>
      <c r="W1" s="41"/>
    </row>
    <row r="2" spans="1:23" customFormat="1" ht="15" x14ac:dyDescent="0.2">
      <c r="A2" s="777" t="s">
        <v>0</v>
      </c>
      <c r="B2" s="777"/>
      <c r="C2" s="777"/>
      <c r="D2" s="777"/>
      <c r="E2" s="777"/>
      <c r="F2" s="777"/>
      <c r="G2" s="777"/>
      <c r="H2" s="777"/>
      <c r="I2" s="777"/>
      <c r="J2" s="777"/>
      <c r="K2" s="777"/>
      <c r="L2" s="777"/>
      <c r="M2" s="777"/>
      <c r="N2" s="777"/>
      <c r="O2" s="777"/>
      <c r="P2" s="777"/>
      <c r="Q2" s="777"/>
      <c r="R2" s="777"/>
      <c r="S2" s="777"/>
      <c r="T2" s="43"/>
      <c r="U2" s="43"/>
      <c r="V2" s="43"/>
      <c r="W2" s="43"/>
    </row>
    <row r="3" spans="1:23" customFormat="1" ht="20.25" x14ac:dyDescent="0.3">
      <c r="A3" s="674" t="s">
        <v>741</v>
      </c>
      <c r="B3" s="674"/>
      <c r="C3" s="674"/>
      <c r="D3" s="674"/>
      <c r="E3" s="674"/>
      <c r="F3" s="674"/>
      <c r="G3" s="674"/>
      <c r="H3" s="674"/>
      <c r="I3" s="674"/>
      <c r="J3" s="674"/>
      <c r="K3" s="674"/>
      <c r="L3" s="674"/>
      <c r="M3" s="674"/>
      <c r="N3" s="674"/>
      <c r="O3" s="674"/>
      <c r="P3" s="674"/>
      <c r="Q3" s="674"/>
      <c r="R3" s="674"/>
      <c r="S3" s="674"/>
      <c r="T3" s="42"/>
      <c r="U3" s="42"/>
      <c r="V3" s="42"/>
      <c r="W3" s="42"/>
    </row>
    <row r="4" spans="1:23" customFormat="1" ht="10.5" customHeight="1" x14ac:dyDescent="0.2"/>
    <row r="5" spans="1:23" x14ac:dyDescent="0.2">
      <c r="A5" s="24"/>
      <c r="B5" s="24"/>
      <c r="C5" s="24"/>
      <c r="D5" s="24"/>
      <c r="E5" s="23"/>
      <c r="F5" s="23"/>
      <c r="G5" s="23"/>
      <c r="H5" s="23"/>
      <c r="I5" s="23"/>
      <c r="J5" s="23"/>
      <c r="K5" s="23"/>
      <c r="L5" s="23"/>
      <c r="M5" s="23"/>
      <c r="N5" s="23"/>
      <c r="O5" s="23"/>
      <c r="P5" s="24"/>
      <c r="Q5" s="24"/>
      <c r="R5" s="23"/>
      <c r="S5" s="21"/>
    </row>
    <row r="6" spans="1:23" ht="18" customHeight="1" x14ac:dyDescent="0.25">
      <c r="A6" s="778" t="s">
        <v>810</v>
      </c>
      <c r="B6" s="778"/>
      <c r="C6" s="778"/>
      <c r="D6" s="778"/>
      <c r="E6" s="778"/>
      <c r="F6" s="778"/>
      <c r="G6" s="778"/>
      <c r="H6" s="778"/>
      <c r="I6" s="778"/>
      <c r="J6" s="778"/>
      <c r="K6" s="778"/>
      <c r="L6" s="778"/>
      <c r="M6" s="778"/>
      <c r="N6" s="778"/>
      <c r="O6" s="778"/>
      <c r="P6" s="778"/>
      <c r="Q6" s="778"/>
      <c r="R6" s="778"/>
      <c r="S6" s="778"/>
    </row>
    <row r="7" spans="1:23" ht="9.75" customHeight="1" x14ac:dyDescent="0.2"/>
    <row r="8" spans="1:23" ht="0.75" customHeight="1" x14ac:dyDescent="0.2"/>
    <row r="9" spans="1:23" ht="15.75" x14ac:dyDescent="0.25">
      <c r="A9" s="695" t="s">
        <v>948</v>
      </c>
      <c r="B9" s="695"/>
      <c r="C9" s="695"/>
      <c r="S9" s="31" t="s">
        <v>25</v>
      </c>
      <c r="T9" s="19"/>
      <c r="U9" s="21"/>
    </row>
    <row r="10" spans="1:23" ht="15.75" x14ac:dyDescent="0.25">
      <c r="A10" s="13"/>
      <c r="P10" s="768" t="s">
        <v>831</v>
      </c>
      <c r="Q10" s="768"/>
      <c r="R10" s="768"/>
      <c r="S10" s="768"/>
    </row>
    <row r="11" spans="1:23" ht="28.5" customHeight="1" x14ac:dyDescent="0.2">
      <c r="A11" s="774" t="s">
        <v>2</v>
      </c>
      <c r="B11" s="774" t="s">
        <v>3</v>
      </c>
      <c r="C11" s="642" t="s">
        <v>855</v>
      </c>
      <c r="D11" s="642"/>
      <c r="E11" s="642"/>
      <c r="F11" s="642" t="s">
        <v>822</v>
      </c>
      <c r="G11" s="642"/>
      <c r="H11" s="642"/>
      <c r="I11" s="822" t="s">
        <v>370</v>
      </c>
      <c r="J11" s="823"/>
      <c r="K11" s="823"/>
      <c r="L11" s="823"/>
      <c r="M11" s="824"/>
      <c r="N11" s="822" t="s">
        <v>96</v>
      </c>
      <c r="O11" s="823"/>
      <c r="P11" s="824"/>
      <c r="Q11" s="819" t="s">
        <v>852</v>
      </c>
      <c r="R11" s="820"/>
      <c r="S11" s="821"/>
    </row>
    <row r="12" spans="1:23" ht="69" customHeight="1" x14ac:dyDescent="0.2">
      <c r="A12" s="775"/>
      <c r="B12" s="775"/>
      <c r="C12" s="5" t="s">
        <v>115</v>
      </c>
      <c r="D12" s="5" t="s">
        <v>658</v>
      </c>
      <c r="E12" s="37" t="s">
        <v>19</v>
      </c>
      <c r="F12" s="5" t="s">
        <v>115</v>
      </c>
      <c r="G12" s="5" t="s">
        <v>659</v>
      </c>
      <c r="H12" s="37" t="s">
        <v>19</v>
      </c>
      <c r="I12" s="5" t="s">
        <v>115</v>
      </c>
      <c r="J12" s="577" t="s">
        <v>962</v>
      </c>
      <c r="K12" s="5" t="s">
        <v>659</v>
      </c>
      <c r="L12" s="577" t="s">
        <v>962</v>
      </c>
      <c r="M12" s="37" t="s">
        <v>19</v>
      </c>
      <c r="N12" s="5" t="s">
        <v>115</v>
      </c>
      <c r="O12" s="5" t="s">
        <v>659</v>
      </c>
      <c r="P12" s="37" t="s">
        <v>19</v>
      </c>
      <c r="Q12" s="571" t="s">
        <v>963</v>
      </c>
      <c r="R12" s="571" t="s">
        <v>964</v>
      </c>
      <c r="S12" s="571" t="s">
        <v>965</v>
      </c>
    </row>
    <row r="13" spans="1:23" s="68" customFormat="1" x14ac:dyDescent="0.2">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c r="R13" s="65">
        <v>18</v>
      </c>
      <c r="S13" s="65">
        <v>19</v>
      </c>
    </row>
    <row r="14" spans="1:23" ht="26.25" customHeight="1" x14ac:dyDescent="0.25">
      <c r="A14" s="375">
        <v>1</v>
      </c>
      <c r="B14" s="119" t="s">
        <v>898</v>
      </c>
      <c r="C14" s="361">
        <v>820.08221283609782</v>
      </c>
      <c r="D14" s="361">
        <v>545.7043406819821</v>
      </c>
      <c r="E14" s="361">
        <f t="shared" ref="E14:E20" si="0">SUM(C14:D14)</f>
        <v>1365.7865535180799</v>
      </c>
      <c r="F14" s="361">
        <v>84</v>
      </c>
      <c r="G14" s="361">
        <v>0</v>
      </c>
      <c r="H14" s="361">
        <v>84</v>
      </c>
      <c r="I14" s="509">
        <v>401.25</v>
      </c>
      <c r="J14" s="509">
        <v>365.72</v>
      </c>
      <c r="K14" s="361">
        <v>360.24</v>
      </c>
      <c r="L14" s="361">
        <v>220.28</v>
      </c>
      <c r="M14" s="361">
        <f t="shared" ref="M14:M19" si="1">SUM(I14:L14)</f>
        <v>1347.49</v>
      </c>
      <c r="N14" s="352">
        <v>240.2</v>
      </c>
      <c r="O14" s="352">
        <v>226.3</v>
      </c>
      <c r="P14" s="352">
        <v>466.5</v>
      </c>
      <c r="Q14" s="361">
        <f>F14+I14+J14-N14</f>
        <v>610.77</v>
      </c>
      <c r="R14" s="361">
        <f>G14+K14+L14-O14</f>
        <v>354.21999999999997</v>
      </c>
      <c r="S14" s="361">
        <f t="shared" ref="S14:S20" si="2">SUM(Q14:R14)</f>
        <v>964.99</v>
      </c>
    </row>
    <row r="15" spans="1:23" ht="26.25" customHeight="1" x14ac:dyDescent="0.25">
      <c r="A15" s="375">
        <v>2</v>
      </c>
      <c r="B15" s="119" t="s">
        <v>899</v>
      </c>
      <c r="C15" s="361">
        <v>49.705547110997394</v>
      </c>
      <c r="D15" s="361">
        <v>33.075382431035806</v>
      </c>
      <c r="E15" s="361">
        <f t="shared" si="0"/>
        <v>82.780929542033192</v>
      </c>
      <c r="F15" s="361">
        <v>0</v>
      </c>
      <c r="G15" s="361">
        <v>0</v>
      </c>
      <c r="H15" s="361">
        <v>0</v>
      </c>
      <c r="I15" s="509">
        <v>69.22</v>
      </c>
      <c r="J15" s="509">
        <v>59.4</v>
      </c>
      <c r="K15" s="361">
        <v>24.32</v>
      </c>
      <c r="L15" s="361">
        <v>18.484666521052855</v>
      </c>
      <c r="M15" s="361">
        <f t="shared" si="1"/>
        <v>171.42466652105284</v>
      </c>
      <c r="N15" s="352">
        <v>69.22</v>
      </c>
      <c r="O15" s="352">
        <v>24.32</v>
      </c>
      <c r="P15" s="352">
        <v>93.539999999999992</v>
      </c>
      <c r="Q15" s="361">
        <f t="shared" ref="Q15:Q20" si="3">F15+I15+J15-N15</f>
        <v>59.400000000000006</v>
      </c>
      <c r="R15" s="361">
        <f t="shared" ref="R15:R20" si="4">G15+K15+L15-O15</f>
        <v>18.484666521052851</v>
      </c>
      <c r="S15" s="361">
        <f t="shared" si="2"/>
        <v>77.88466652105285</v>
      </c>
    </row>
    <row r="16" spans="1:23" ht="26.25" customHeight="1" x14ac:dyDescent="0.25">
      <c r="A16" s="375">
        <v>3</v>
      </c>
      <c r="B16" s="119" t="s">
        <v>900</v>
      </c>
      <c r="C16" s="361">
        <v>7.0104084514999156</v>
      </c>
      <c r="D16" s="361">
        <v>4.6649107395062419</v>
      </c>
      <c r="E16" s="361">
        <f t="shared" si="0"/>
        <v>11.675319191006157</v>
      </c>
      <c r="F16" s="361">
        <v>0</v>
      </c>
      <c r="G16" s="361">
        <v>0</v>
      </c>
      <c r="H16" s="361">
        <v>0</v>
      </c>
      <c r="I16" s="509">
        <v>12.22</v>
      </c>
      <c r="J16" s="509">
        <v>20.72</v>
      </c>
      <c r="K16" s="361">
        <v>1.52</v>
      </c>
      <c r="L16" s="361">
        <v>2.8562884186447373</v>
      </c>
      <c r="M16" s="361">
        <f t="shared" si="1"/>
        <v>37.316288418644739</v>
      </c>
      <c r="N16" s="352">
        <v>12.22</v>
      </c>
      <c r="O16" s="352">
        <v>1.52</v>
      </c>
      <c r="P16" s="352">
        <f>N16+O16</f>
        <v>13.74</v>
      </c>
      <c r="Q16" s="361">
        <f t="shared" si="3"/>
        <v>20.72</v>
      </c>
      <c r="R16" s="361">
        <f t="shared" si="4"/>
        <v>2.8562884186447373</v>
      </c>
      <c r="S16" s="361">
        <f t="shared" si="2"/>
        <v>23.576288418644737</v>
      </c>
    </row>
    <row r="17" spans="1:20" ht="26.25" customHeight="1" x14ac:dyDescent="0.25">
      <c r="A17" s="375">
        <v>4</v>
      </c>
      <c r="B17" s="119" t="s">
        <v>901</v>
      </c>
      <c r="C17" s="361">
        <v>1123.6029590883866</v>
      </c>
      <c r="D17" s="361">
        <v>747.67505303788084</v>
      </c>
      <c r="E17" s="361">
        <f t="shared" si="0"/>
        <v>1871.2780121262674</v>
      </c>
      <c r="F17" s="361">
        <v>0</v>
      </c>
      <c r="G17" s="361">
        <v>0</v>
      </c>
      <c r="H17" s="361">
        <v>0</v>
      </c>
      <c r="I17" s="509">
        <v>1056.25</v>
      </c>
      <c r="J17" s="509">
        <v>465.93</v>
      </c>
      <c r="K17" s="361">
        <v>517.5</v>
      </c>
      <c r="L17" s="361">
        <v>445.6608013673353</v>
      </c>
      <c r="M17" s="361">
        <f t="shared" si="1"/>
        <v>2485.3408013673352</v>
      </c>
      <c r="N17" s="352">
        <v>1056.25</v>
      </c>
      <c r="O17" s="352">
        <v>517.5</v>
      </c>
      <c r="P17" s="352">
        <v>1573.75</v>
      </c>
      <c r="Q17" s="361">
        <f t="shared" si="3"/>
        <v>465.93000000000006</v>
      </c>
      <c r="R17" s="361">
        <f t="shared" si="4"/>
        <v>445.66080136733535</v>
      </c>
      <c r="S17" s="361">
        <f t="shared" si="2"/>
        <v>911.59080136733542</v>
      </c>
    </row>
    <row r="18" spans="1:20" ht="26.25" customHeight="1" x14ac:dyDescent="0.25">
      <c r="A18" s="375">
        <v>5</v>
      </c>
      <c r="B18" s="119" t="s">
        <v>902</v>
      </c>
      <c r="C18" s="361">
        <v>863.26316545758471</v>
      </c>
      <c r="D18" s="361">
        <v>574.43808580106804</v>
      </c>
      <c r="E18" s="361">
        <f t="shared" si="0"/>
        <v>1437.7012512586527</v>
      </c>
      <c r="F18" s="361">
        <v>0</v>
      </c>
      <c r="G18" s="361">
        <v>0</v>
      </c>
      <c r="H18" s="361">
        <v>0</v>
      </c>
      <c r="I18" s="509">
        <v>740.38</v>
      </c>
      <c r="J18" s="509">
        <v>599.94000000000005</v>
      </c>
      <c r="K18" s="361">
        <v>403.59</v>
      </c>
      <c r="L18" s="361">
        <v>365.30948775499007</v>
      </c>
      <c r="M18" s="361">
        <f t="shared" si="1"/>
        <v>2109.21948775499</v>
      </c>
      <c r="N18" s="352">
        <v>740.38</v>
      </c>
      <c r="O18" s="352">
        <v>403.59</v>
      </c>
      <c r="P18" s="352">
        <v>1143.97</v>
      </c>
      <c r="Q18" s="361">
        <f t="shared" si="3"/>
        <v>599.94000000000017</v>
      </c>
      <c r="R18" s="361">
        <f t="shared" si="4"/>
        <v>365.30948775499013</v>
      </c>
      <c r="S18" s="361">
        <f t="shared" si="2"/>
        <v>965.24948775499024</v>
      </c>
    </row>
    <row r="19" spans="1:20" ht="26.25" customHeight="1" x14ac:dyDescent="0.25">
      <c r="A19" s="375">
        <v>6</v>
      </c>
      <c r="B19" s="119" t="s">
        <v>903</v>
      </c>
      <c r="C19" s="361">
        <v>536.09570705543399</v>
      </c>
      <c r="D19" s="361">
        <v>356.73222730852694</v>
      </c>
      <c r="E19" s="361">
        <f t="shared" si="0"/>
        <v>892.82793436396094</v>
      </c>
      <c r="F19" s="361">
        <v>0</v>
      </c>
      <c r="G19" s="361">
        <v>0</v>
      </c>
      <c r="H19" s="361">
        <v>0</v>
      </c>
      <c r="I19" s="509">
        <v>591.91</v>
      </c>
      <c r="J19" s="509">
        <v>266.91000000000003</v>
      </c>
      <c r="K19" s="361">
        <v>227.94</v>
      </c>
      <c r="L19" s="361">
        <v>248.68191108447499</v>
      </c>
      <c r="M19" s="361">
        <f t="shared" si="1"/>
        <v>1335.4419110844749</v>
      </c>
      <c r="N19" s="352">
        <v>591.91</v>
      </c>
      <c r="O19" s="352">
        <v>227.94</v>
      </c>
      <c r="P19" s="352">
        <v>819.84999999999991</v>
      </c>
      <c r="Q19" s="361">
        <f t="shared" si="3"/>
        <v>266.90999999999997</v>
      </c>
      <c r="R19" s="361">
        <f t="shared" si="4"/>
        <v>248.68191108447496</v>
      </c>
      <c r="S19" s="361">
        <f t="shared" si="2"/>
        <v>515.59191108447499</v>
      </c>
    </row>
    <row r="20" spans="1:20" ht="26.25" customHeight="1" x14ac:dyDescent="0.25">
      <c r="A20" s="375"/>
      <c r="B20" s="119" t="s">
        <v>19</v>
      </c>
      <c r="C20" s="363">
        <v>3399.76</v>
      </c>
      <c r="D20" s="363">
        <v>2262.29</v>
      </c>
      <c r="E20" s="363">
        <f t="shared" si="0"/>
        <v>5662.05</v>
      </c>
      <c r="F20" s="363">
        <v>84</v>
      </c>
      <c r="G20" s="363">
        <v>0</v>
      </c>
      <c r="H20" s="363">
        <v>84</v>
      </c>
      <c r="I20" s="512">
        <f t="shared" ref="I20:K20" si="5">SUM(I14:I19)</f>
        <v>2871.23</v>
      </c>
      <c r="J20" s="512">
        <f>SUM(J14:J19)</f>
        <v>1778.6200000000001</v>
      </c>
      <c r="K20" s="363">
        <f t="shared" si="5"/>
        <v>1535.11</v>
      </c>
      <c r="L20" s="363">
        <f>SUM(L14:L19)</f>
        <v>1301.2731551464979</v>
      </c>
      <c r="M20" s="363">
        <f>SUM(M14:M19)</f>
        <v>7486.2331551464977</v>
      </c>
      <c r="N20" s="119">
        <f t="shared" ref="N20:P20" si="6">SUM(N14:N19)</f>
        <v>2710.18</v>
      </c>
      <c r="O20" s="119">
        <f t="shared" si="6"/>
        <v>1401.17</v>
      </c>
      <c r="P20" s="119">
        <f t="shared" si="6"/>
        <v>4111.3500000000004</v>
      </c>
      <c r="Q20" s="361">
        <f t="shared" si="3"/>
        <v>2023.6700000000005</v>
      </c>
      <c r="R20" s="361">
        <f t="shared" si="4"/>
        <v>1435.2131551464977</v>
      </c>
      <c r="S20" s="363">
        <f t="shared" si="2"/>
        <v>3458.8831551464982</v>
      </c>
    </row>
    <row r="21" spans="1:20" x14ac:dyDescent="0.2">
      <c r="A21" s="11"/>
      <c r="B21" s="29"/>
      <c r="C21" s="29"/>
      <c r="D21" s="29"/>
      <c r="E21" s="21"/>
      <c r="F21" s="21"/>
      <c r="G21" s="21"/>
      <c r="H21" s="21"/>
      <c r="I21" s="21"/>
      <c r="J21" s="21"/>
      <c r="K21" s="21"/>
      <c r="L21" s="21"/>
      <c r="M21" s="21"/>
      <c r="N21" s="21"/>
      <c r="O21" s="21"/>
      <c r="P21" s="21"/>
      <c r="Q21" s="21"/>
      <c r="R21" s="21"/>
      <c r="S21" s="21"/>
    </row>
    <row r="22" spans="1:20" ht="14.25" customHeight="1" x14ac:dyDescent="0.2">
      <c r="A22" s="825" t="s">
        <v>660</v>
      </c>
      <c r="B22" s="825"/>
      <c r="C22" s="825"/>
      <c r="D22" s="825"/>
      <c r="E22" s="825"/>
      <c r="F22" s="825"/>
      <c r="G22" s="825"/>
      <c r="H22" s="825"/>
      <c r="I22" s="825"/>
      <c r="J22" s="825"/>
      <c r="K22" s="825"/>
      <c r="L22" s="825"/>
      <c r="M22" s="825"/>
      <c r="N22" s="825"/>
      <c r="O22" s="825"/>
      <c r="P22" s="825"/>
      <c r="Q22" s="825"/>
      <c r="R22" s="825"/>
      <c r="S22" s="825"/>
    </row>
    <row r="23" spans="1:20" ht="15.75" customHeight="1" x14ac:dyDescent="0.2">
      <c r="A23" s="33"/>
      <c r="B23" s="40"/>
      <c r="C23" s="623">
        <f>E20+'T7ACC_UPY_Utlsn '!E19</f>
        <v>14028.32</v>
      </c>
      <c r="D23" s="40"/>
      <c r="E23" s="40"/>
      <c r="F23" s="40"/>
      <c r="G23" s="40"/>
      <c r="H23" s="40"/>
      <c r="I23" s="40"/>
      <c r="J23" s="40"/>
      <c r="K23" s="40"/>
      <c r="L23" s="40"/>
      <c r="M23" s="40"/>
      <c r="N23" s="40"/>
      <c r="O23" s="40"/>
      <c r="P23" s="40">
        <f>P20+'T7ACC_UPY_Utlsn '!P19</f>
        <v>6144.6900000000005</v>
      </c>
      <c r="Q23" s="40"/>
      <c r="R23" s="40"/>
      <c r="S23" s="40"/>
    </row>
    <row r="24" spans="1:20" ht="15.75" customHeight="1" x14ac:dyDescent="0.2">
      <c r="A24" s="14" t="s">
        <v>12</v>
      </c>
      <c r="B24" s="14"/>
      <c r="C24" s="14"/>
      <c r="D24" s="14"/>
      <c r="E24" s="14"/>
      <c r="F24" s="14"/>
      <c r="G24" s="14"/>
      <c r="H24" s="14"/>
      <c r="I24" s="14"/>
      <c r="J24" s="14"/>
      <c r="K24" s="14"/>
      <c r="L24" s="14"/>
      <c r="M24" s="14"/>
      <c r="N24" s="14"/>
      <c r="O24" s="14"/>
      <c r="P24" s="618">
        <f>P23/C23</f>
        <v>0.43802037592527121</v>
      </c>
      <c r="R24" s="630" t="s">
        <v>13</v>
      </c>
      <c r="S24" s="630"/>
    </row>
    <row r="25" spans="1:20" ht="12.75" customHeight="1" x14ac:dyDescent="0.2">
      <c r="A25" s="630" t="s">
        <v>14</v>
      </c>
      <c r="B25" s="630"/>
      <c r="C25" s="630"/>
      <c r="D25" s="630"/>
      <c r="E25" s="630"/>
      <c r="F25" s="630"/>
      <c r="G25" s="630"/>
      <c r="H25" s="630"/>
      <c r="I25" s="630"/>
      <c r="J25" s="630"/>
      <c r="K25" s="630"/>
      <c r="L25" s="630"/>
      <c r="M25" s="630"/>
      <c r="N25" s="630"/>
      <c r="O25" s="630"/>
      <c r="P25" s="630"/>
      <c r="Q25" s="630"/>
      <c r="R25" s="630"/>
      <c r="S25" s="630"/>
    </row>
    <row r="26" spans="1:20" ht="12.75" customHeight="1" x14ac:dyDescent="0.2">
      <c r="A26" s="630" t="s">
        <v>20</v>
      </c>
      <c r="B26" s="630"/>
      <c r="C26" s="630"/>
      <c r="D26" s="630"/>
      <c r="E26" s="630"/>
      <c r="F26" s="630"/>
      <c r="G26" s="630"/>
      <c r="H26" s="630"/>
      <c r="I26" s="630"/>
      <c r="J26" s="630"/>
      <c r="K26" s="630"/>
      <c r="L26" s="630"/>
      <c r="M26" s="630"/>
      <c r="N26" s="630"/>
      <c r="O26" s="630"/>
      <c r="P26" s="630"/>
      <c r="Q26" s="630"/>
      <c r="R26" s="630"/>
      <c r="S26" s="630"/>
    </row>
    <row r="27" spans="1:20" x14ac:dyDescent="0.2">
      <c r="A27" s="14"/>
      <c r="B27" s="14"/>
      <c r="C27" s="14"/>
      <c r="D27" s="14"/>
      <c r="E27" s="14"/>
      <c r="F27" s="14"/>
      <c r="G27" s="14"/>
      <c r="H27" s="14"/>
      <c r="I27" s="14"/>
      <c r="J27" s="14"/>
      <c r="K27" s="14"/>
      <c r="L27" s="14"/>
      <c r="M27" s="14"/>
      <c r="N27" s="14"/>
      <c r="O27" s="14"/>
      <c r="Q27" s="646" t="s">
        <v>86</v>
      </c>
      <c r="R27" s="646"/>
      <c r="S27" s="646"/>
      <c r="T27" s="646"/>
    </row>
  </sheetData>
  <mergeCells count="18">
    <mergeCell ref="R1:S1"/>
    <mergeCell ref="A2:S2"/>
    <mergeCell ref="A3:S3"/>
    <mergeCell ref="A26:S26"/>
    <mergeCell ref="P10:S10"/>
    <mergeCell ref="A6:S6"/>
    <mergeCell ref="A11:A12"/>
    <mergeCell ref="B11:B12"/>
    <mergeCell ref="I11:M11"/>
    <mergeCell ref="A9:C9"/>
    <mergeCell ref="Q27:T27"/>
    <mergeCell ref="Q11:S11"/>
    <mergeCell ref="N11:P11"/>
    <mergeCell ref="A25:S25"/>
    <mergeCell ref="R24:S24"/>
    <mergeCell ref="C11:E11"/>
    <mergeCell ref="F11:H11"/>
    <mergeCell ref="A22:S22"/>
  </mergeCells>
  <phoneticPr fontId="0" type="noConversion"/>
  <printOptions horizontalCentered="1"/>
  <pageMargins left="0.70866141732283472" right="0.70866141732283472" top="0.23622047244094491" bottom="0" header="0.31496062992125984" footer="0.31496062992125984"/>
  <pageSetup paperSize="9" scale="5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view="pageBreakPreview" zoomScale="80" zoomScaleSheetLayoutView="80" workbookViewId="0">
      <selection activeCell="A24" sqref="A24:S24"/>
    </sheetView>
  </sheetViews>
  <sheetFormatPr defaultRowHeight="12.75" x14ac:dyDescent="0.2"/>
  <cols>
    <col min="1" max="1" width="7.42578125" style="15" customWidth="1"/>
    <col min="2" max="2" width="17.140625" style="15" customWidth="1"/>
    <col min="3" max="4" width="10.28515625" style="15" bestFit="1" customWidth="1"/>
    <col min="5" max="5" width="10" style="15" customWidth="1"/>
    <col min="6" max="9" width="14.140625" style="15" customWidth="1"/>
    <col min="10" max="10" width="14.140625" style="575" customWidth="1"/>
    <col min="11" max="11" width="14.140625" style="15" customWidth="1"/>
    <col min="12" max="12" width="14.140625" style="575" customWidth="1"/>
    <col min="13" max="16" width="14.140625" style="15" customWidth="1"/>
    <col min="17" max="17" width="13.7109375" style="15" customWidth="1"/>
    <col min="18" max="19" width="15.28515625" style="15" bestFit="1" customWidth="1"/>
    <col min="20" max="16384" width="9.140625" style="15"/>
  </cols>
  <sheetData>
    <row r="1" spans="1:23" customFormat="1" ht="15" x14ac:dyDescent="0.2">
      <c r="H1" s="34"/>
      <c r="I1" s="34"/>
      <c r="J1" s="34"/>
      <c r="K1" s="34"/>
      <c r="L1" s="34"/>
      <c r="M1" s="34"/>
      <c r="N1" s="34"/>
      <c r="O1" s="34"/>
      <c r="P1" s="34"/>
      <c r="Q1" s="34"/>
      <c r="R1" s="776" t="s">
        <v>95</v>
      </c>
      <c r="S1" s="776"/>
      <c r="T1" s="769"/>
      <c r="U1" s="15"/>
      <c r="V1" s="41"/>
      <c r="W1" s="41"/>
    </row>
    <row r="2" spans="1:23" customFormat="1" ht="15" x14ac:dyDescent="0.2">
      <c r="A2" s="777" t="s">
        <v>0</v>
      </c>
      <c r="B2" s="777"/>
      <c r="C2" s="777"/>
      <c r="D2" s="777"/>
      <c r="E2" s="777"/>
      <c r="F2" s="777"/>
      <c r="G2" s="777"/>
      <c r="H2" s="777"/>
      <c r="I2" s="777"/>
      <c r="J2" s="777"/>
      <c r="K2" s="777"/>
      <c r="L2" s="777"/>
      <c r="M2" s="777"/>
      <c r="N2" s="777"/>
      <c r="O2" s="777"/>
      <c r="P2" s="777"/>
      <c r="Q2" s="777"/>
      <c r="R2" s="777"/>
      <c r="S2" s="777"/>
      <c r="T2" s="769"/>
      <c r="U2" s="43"/>
      <c r="V2" s="43"/>
      <c r="W2" s="43"/>
    </row>
    <row r="3" spans="1:23" customFormat="1" ht="20.25" x14ac:dyDescent="0.3">
      <c r="A3" s="674" t="s">
        <v>741</v>
      </c>
      <c r="B3" s="674"/>
      <c r="C3" s="674"/>
      <c r="D3" s="674"/>
      <c r="E3" s="674"/>
      <c r="F3" s="674"/>
      <c r="G3" s="674"/>
      <c r="H3" s="674"/>
      <c r="I3" s="674"/>
      <c r="J3" s="674"/>
      <c r="K3" s="674"/>
      <c r="L3" s="674"/>
      <c r="M3" s="674"/>
      <c r="N3" s="674"/>
      <c r="O3" s="674"/>
      <c r="P3" s="674"/>
      <c r="Q3" s="674"/>
      <c r="R3" s="674"/>
      <c r="S3" s="674"/>
      <c r="T3" s="769"/>
      <c r="U3" s="42"/>
      <c r="V3" s="42"/>
      <c r="W3" s="42"/>
    </row>
    <row r="4" spans="1:23" customFormat="1" ht="10.5" customHeight="1" x14ac:dyDescent="0.2">
      <c r="T4" s="769"/>
    </row>
    <row r="5" spans="1:23" ht="9" customHeight="1" x14ac:dyDescent="0.2">
      <c r="A5" s="24"/>
      <c r="B5" s="24"/>
      <c r="C5" s="24"/>
      <c r="D5" s="24"/>
      <c r="E5" s="23"/>
      <c r="F5" s="23"/>
      <c r="G5" s="23"/>
      <c r="H5" s="23"/>
      <c r="I5" s="23"/>
      <c r="J5" s="23"/>
      <c r="K5" s="23"/>
      <c r="L5" s="23"/>
      <c r="M5" s="23"/>
      <c r="N5" s="23"/>
      <c r="O5" s="23"/>
      <c r="P5" s="24"/>
      <c r="Q5" s="24"/>
      <c r="R5" s="23"/>
      <c r="S5" s="21"/>
      <c r="T5" s="769"/>
    </row>
    <row r="6" spans="1:23" ht="18.600000000000001" customHeight="1" x14ac:dyDescent="0.25">
      <c r="B6" s="109"/>
      <c r="C6" s="109"/>
      <c r="D6" s="675" t="s">
        <v>811</v>
      </c>
      <c r="E6" s="675"/>
      <c r="F6" s="675"/>
      <c r="G6" s="675"/>
      <c r="H6" s="675"/>
      <c r="I6" s="675"/>
      <c r="J6" s="675"/>
      <c r="K6" s="675"/>
      <c r="L6" s="675"/>
      <c r="M6" s="675"/>
      <c r="N6" s="675"/>
      <c r="O6" s="675"/>
      <c r="P6" s="675"/>
      <c r="Q6" s="675"/>
      <c r="T6" s="769"/>
    </row>
    <row r="7" spans="1:23" ht="5.45" customHeight="1" x14ac:dyDescent="0.2">
      <c r="T7" s="769"/>
    </row>
    <row r="8" spans="1:23" ht="15.75" x14ac:dyDescent="0.25">
      <c r="A8" s="695" t="s">
        <v>948</v>
      </c>
      <c r="B8" s="695"/>
      <c r="C8" s="695"/>
      <c r="S8" s="31" t="s">
        <v>25</v>
      </c>
      <c r="T8" s="769"/>
    </row>
    <row r="9" spans="1:23" ht="15.75" x14ac:dyDescent="0.25">
      <c r="A9" s="13"/>
      <c r="P9" s="768" t="s">
        <v>831</v>
      </c>
      <c r="Q9" s="768"/>
      <c r="R9" s="768"/>
      <c r="S9" s="768"/>
      <c r="T9" s="769"/>
      <c r="U9" s="21"/>
    </row>
    <row r="10" spans="1:23" ht="37.15" customHeight="1" x14ac:dyDescent="0.2">
      <c r="A10" s="640" t="s">
        <v>2</v>
      </c>
      <c r="B10" s="640" t="s">
        <v>3</v>
      </c>
      <c r="C10" s="831" t="s">
        <v>854</v>
      </c>
      <c r="D10" s="831"/>
      <c r="E10" s="831"/>
      <c r="F10" s="831" t="s">
        <v>823</v>
      </c>
      <c r="G10" s="831"/>
      <c r="H10" s="831"/>
      <c r="I10" s="707" t="s">
        <v>370</v>
      </c>
      <c r="J10" s="708"/>
      <c r="K10" s="708"/>
      <c r="L10" s="708"/>
      <c r="M10" s="826"/>
      <c r="N10" s="707" t="s">
        <v>96</v>
      </c>
      <c r="O10" s="708"/>
      <c r="P10" s="826"/>
      <c r="Q10" s="827" t="s">
        <v>853</v>
      </c>
      <c r="R10" s="828"/>
      <c r="S10" s="829"/>
      <c r="T10" s="769"/>
    </row>
    <row r="11" spans="1:23" ht="69.75" customHeight="1" x14ac:dyDescent="0.2">
      <c r="A11" s="641"/>
      <c r="B11" s="641"/>
      <c r="C11" s="420" t="s">
        <v>115</v>
      </c>
      <c r="D11" s="420" t="s">
        <v>658</v>
      </c>
      <c r="E11" s="451" t="s">
        <v>19</v>
      </c>
      <c r="F11" s="420" t="s">
        <v>115</v>
      </c>
      <c r="G11" s="420" t="s">
        <v>659</v>
      </c>
      <c r="H11" s="451" t="s">
        <v>19</v>
      </c>
      <c r="I11" s="420" t="s">
        <v>115</v>
      </c>
      <c r="J11" s="577" t="s">
        <v>962</v>
      </c>
      <c r="K11" s="420" t="s">
        <v>659</v>
      </c>
      <c r="L11" s="577" t="s">
        <v>962</v>
      </c>
      <c r="M11" s="451" t="s">
        <v>19</v>
      </c>
      <c r="N11" s="420" t="s">
        <v>115</v>
      </c>
      <c r="O11" s="420" t="s">
        <v>659</v>
      </c>
      <c r="P11" s="451" t="s">
        <v>19</v>
      </c>
      <c r="Q11" s="577" t="s">
        <v>963</v>
      </c>
      <c r="R11" s="577" t="s">
        <v>966</v>
      </c>
      <c r="S11" s="577" t="s">
        <v>965</v>
      </c>
    </row>
    <row r="12" spans="1:23" s="68" customFormat="1" ht="15" x14ac:dyDescent="0.2">
      <c r="A12" s="452">
        <v>1</v>
      </c>
      <c r="B12" s="452">
        <v>2</v>
      </c>
      <c r="C12" s="452">
        <v>3</v>
      </c>
      <c r="D12" s="452">
        <v>4</v>
      </c>
      <c r="E12" s="452">
        <v>5</v>
      </c>
      <c r="F12" s="452">
        <v>6</v>
      </c>
      <c r="G12" s="452">
        <v>7</v>
      </c>
      <c r="H12" s="452">
        <v>8</v>
      </c>
      <c r="I12" s="452">
        <v>9</v>
      </c>
      <c r="J12" s="452">
        <v>10</v>
      </c>
      <c r="K12" s="452">
        <v>11</v>
      </c>
      <c r="L12" s="452">
        <v>12</v>
      </c>
      <c r="M12" s="452">
        <v>13</v>
      </c>
      <c r="N12" s="452">
        <v>14</v>
      </c>
      <c r="O12" s="452">
        <v>15</v>
      </c>
      <c r="P12" s="452">
        <v>16</v>
      </c>
      <c r="Q12" s="452">
        <v>17</v>
      </c>
      <c r="R12" s="452">
        <v>18</v>
      </c>
      <c r="S12" s="452">
        <v>19</v>
      </c>
    </row>
    <row r="13" spans="1:23" ht="29.25" customHeight="1" x14ac:dyDescent="0.25">
      <c r="A13" s="414">
        <v>1</v>
      </c>
      <c r="B13" s="119" t="s">
        <v>898</v>
      </c>
      <c r="C13" s="361">
        <v>4966.6730102383926</v>
      </c>
      <c r="D13" s="361">
        <v>3302.8980938697032</v>
      </c>
      <c r="E13" s="361">
        <f>SUM(C13:D13)</f>
        <v>8269.5711041080958</v>
      </c>
      <c r="F13" s="361">
        <v>356.2</v>
      </c>
      <c r="G13" s="361">
        <v>0</v>
      </c>
      <c r="H13" s="361">
        <f t="shared" ref="H13:H19" si="0">SUM(F13:G13)</f>
        <v>356.2</v>
      </c>
      <c r="I13" s="509">
        <v>1701.76</v>
      </c>
      <c r="J13" s="509">
        <v>1551.08</v>
      </c>
      <c r="K13" s="361">
        <v>1527.82</v>
      </c>
      <c r="L13" s="361">
        <v>934.34439452471167</v>
      </c>
      <c r="M13" s="361">
        <f t="shared" ref="M13:M19" si="1">SUM(I13:L13)</f>
        <v>5715.0043945247116</v>
      </c>
      <c r="N13" s="352">
        <v>1018.69</v>
      </c>
      <c r="O13" s="352">
        <v>959.72</v>
      </c>
      <c r="P13" s="352">
        <f t="shared" ref="P13:P19" si="2">SUM(N13:O13)</f>
        <v>1978.41</v>
      </c>
      <c r="Q13" s="361">
        <f>F13+I13+J13-N13</f>
        <v>2590.35</v>
      </c>
      <c r="R13" s="361">
        <f>G13+K13+L13-O13</f>
        <v>1502.4443945247115</v>
      </c>
      <c r="S13" s="361">
        <f t="shared" ref="S13:S19" si="3">SUM(Q13:R13)</f>
        <v>4092.7943945247116</v>
      </c>
    </row>
    <row r="14" spans="1:23" ht="29.25" customHeight="1" x14ac:dyDescent="0.25">
      <c r="A14" s="414">
        <v>2</v>
      </c>
      <c r="B14" s="119" t="s">
        <v>899</v>
      </c>
      <c r="C14" s="361">
        <v>51.519790225534955</v>
      </c>
      <c r="D14" s="361">
        <v>34.261288508767514</v>
      </c>
      <c r="E14" s="361">
        <f>SUM(C14:D14)</f>
        <v>85.781078734302469</v>
      </c>
      <c r="F14" s="361">
        <v>0</v>
      </c>
      <c r="G14" s="361">
        <v>0</v>
      </c>
      <c r="H14" s="361">
        <f t="shared" si="0"/>
        <v>0</v>
      </c>
      <c r="I14" s="509">
        <v>36.29</v>
      </c>
      <c r="J14" s="509">
        <v>31.15</v>
      </c>
      <c r="K14" s="361">
        <v>12.76</v>
      </c>
      <c r="L14" s="361">
        <v>9.6920467896893232</v>
      </c>
      <c r="M14" s="361">
        <f t="shared" si="1"/>
        <v>89.892046789689331</v>
      </c>
      <c r="N14" s="352">
        <v>36.29</v>
      </c>
      <c r="O14" s="352">
        <v>12.76</v>
      </c>
      <c r="P14" s="352">
        <f t="shared" si="2"/>
        <v>49.05</v>
      </c>
      <c r="Q14" s="361">
        <f t="shared" ref="Q14:Q19" si="4">F14+I14+J14-N14</f>
        <v>31.15</v>
      </c>
      <c r="R14" s="361">
        <f t="shared" ref="R14:R19" si="5">G14+K14+L14-O14</f>
        <v>9.6920467896893232</v>
      </c>
      <c r="S14" s="361">
        <f t="shared" si="3"/>
        <v>40.84204678968932</v>
      </c>
    </row>
    <row r="15" spans="1:23" ht="29.25" customHeight="1" x14ac:dyDescent="0.25">
      <c r="A15" s="414">
        <v>3</v>
      </c>
      <c r="B15" s="119" t="s">
        <v>900</v>
      </c>
      <c r="C15" s="361">
        <v>6.5571995360728543</v>
      </c>
      <c r="D15" s="361">
        <v>4.3606176215290642</v>
      </c>
      <c r="E15" s="361">
        <f>SUM(C15:D15)</f>
        <v>10.917817157601919</v>
      </c>
      <c r="F15" s="361">
        <v>0</v>
      </c>
      <c r="G15" s="361">
        <v>0</v>
      </c>
      <c r="H15" s="361">
        <f t="shared" si="0"/>
        <v>0</v>
      </c>
      <c r="I15" s="509">
        <v>5.23</v>
      </c>
      <c r="J15" s="509">
        <v>8.9499999999999993</v>
      </c>
      <c r="K15" s="361">
        <v>0.65</v>
      </c>
      <c r="L15" s="361">
        <v>1.2335586855990022</v>
      </c>
      <c r="M15" s="361">
        <f t="shared" si="1"/>
        <v>16.063558685599002</v>
      </c>
      <c r="N15" s="352">
        <v>5.23</v>
      </c>
      <c r="O15" s="352">
        <v>0.65</v>
      </c>
      <c r="P15" s="352">
        <f t="shared" si="2"/>
        <v>5.8800000000000008</v>
      </c>
      <c r="Q15" s="361">
        <f t="shared" si="4"/>
        <v>8.9499999999999993</v>
      </c>
      <c r="R15" s="361">
        <f t="shared" si="5"/>
        <v>1.2335586855990024</v>
      </c>
      <c r="S15" s="361">
        <f t="shared" si="3"/>
        <v>10.183558685599001</v>
      </c>
    </row>
    <row r="16" spans="1:23" ht="29.25" customHeight="1" x14ac:dyDescent="0.25">
      <c r="A16" s="414">
        <v>4</v>
      </c>
      <c r="B16" s="119" t="s">
        <v>901</v>
      </c>
      <c r="C16" s="596">
        <v>0</v>
      </c>
      <c r="D16" s="352">
        <v>0</v>
      </c>
      <c r="E16" s="352">
        <v>0</v>
      </c>
      <c r="F16" s="361">
        <v>0</v>
      </c>
      <c r="G16" s="361">
        <v>0</v>
      </c>
      <c r="H16" s="361">
        <f t="shared" si="0"/>
        <v>0</v>
      </c>
      <c r="I16" s="509">
        <v>0</v>
      </c>
      <c r="J16" s="509">
        <v>0</v>
      </c>
      <c r="K16" s="361">
        <v>0</v>
      </c>
      <c r="L16" s="361">
        <v>0</v>
      </c>
      <c r="M16" s="361">
        <f t="shared" si="1"/>
        <v>0</v>
      </c>
      <c r="N16" s="352">
        <v>0</v>
      </c>
      <c r="O16" s="352">
        <v>0</v>
      </c>
      <c r="P16" s="352">
        <f t="shared" si="2"/>
        <v>0</v>
      </c>
      <c r="Q16" s="361">
        <f t="shared" si="4"/>
        <v>0</v>
      </c>
      <c r="R16" s="361">
        <f t="shared" si="5"/>
        <v>0</v>
      </c>
      <c r="S16" s="361">
        <f t="shared" si="3"/>
        <v>0</v>
      </c>
    </row>
    <row r="17" spans="1:20" ht="29.25" customHeight="1" x14ac:dyDescent="0.25">
      <c r="A17" s="414">
        <v>5</v>
      </c>
      <c r="B17" s="119" t="s">
        <v>902</v>
      </c>
      <c r="C17" s="352">
        <v>0</v>
      </c>
      <c r="D17" s="352">
        <v>0</v>
      </c>
      <c r="E17" s="352">
        <v>0</v>
      </c>
      <c r="F17" s="361">
        <v>0</v>
      </c>
      <c r="G17" s="361">
        <v>0</v>
      </c>
      <c r="H17" s="361">
        <f t="shared" si="0"/>
        <v>0</v>
      </c>
      <c r="I17" s="509">
        <v>0</v>
      </c>
      <c r="J17" s="509">
        <v>0</v>
      </c>
      <c r="K17" s="361">
        <v>0</v>
      </c>
      <c r="L17" s="361">
        <v>0</v>
      </c>
      <c r="M17" s="361">
        <f t="shared" si="1"/>
        <v>0</v>
      </c>
      <c r="N17" s="352">
        <v>0</v>
      </c>
      <c r="O17" s="352">
        <v>0</v>
      </c>
      <c r="P17" s="352">
        <f t="shared" si="2"/>
        <v>0</v>
      </c>
      <c r="Q17" s="361">
        <f t="shared" si="4"/>
        <v>0</v>
      </c>
      <c r="R17" s="361">
        <f t="shared" si="5"/>
        <v>0</v>
      </c>
      <c r="S17" s="361">
        <f t="shared" si="3"/>
        <v>0</v>
      </c>
    </row>
    <row r="18" spans="1:20" ht="29.25" customHeight="1" x14ac:dyDescent="0.25">
      <c r="A18" s="414">
        <v>6</v>
      </c>
      <c r="B18" s="119" t="s">
        <v>903</v>
      </c>
      <c r="C18" s="352">
        <v>0</v>
      </c>
      <c r="D18" s="352">
        <v>0</v>
      </c>
      <c r="E18" s="352">
        <v>0</v>
      </c>
      <c r="F18" s="361">
        <v>0</v>
      </c>
      <c r="G18" s="361">
        <v>0</v>
      </c>
      <c r="H18" s="361">
        <f t="shared" si="0"/>
        <v>0</v>
      </c>
      <c r="I18" s="509">
        <v>0</v>
      </c>
      <c r="J18" s="509">
        <v>0</v>
      </c>
      <c r="K18" s="361">
        <v>0</v>
      </c>
      <c r="L18" s="361">
        <v>0</v>
      </c>
      <c r="M18" s="361">
        <f t="shared" si="1"/>
        <v>0</v>
      </c>
      <c r="N18" s="352">
        <v>0</v>
      </c>
      <c r="O18" s="352">
        <v>0</v>
      </c>
      <c r="P18" s="352">
        <f t="shared" si="2"/>
        <v>0</v>
      </c>
      <c r="Q18" s="361">
        <f t="shared" si="4"/>
        <v>0</v>
      </c>
      <c r="R18" s="361">
        <f t="shared" si="5"/>
        <v>0</v>
      </c>
      <c r="S18" s="361">
        <f t="shared" si="3"/>
        <v>0</v>
      </c>
    </row>
    <row r="19" spans="1:20" ht="29.25" customHeight="1" x14ac:dyDescent="0.25">
      <c r="A19" s="414"/>
      <c r="B19" s="119" t="s">
        <v>19</v>
      </c>
      <c r="C19" s="119">
        <v>5024.75</v>
      </c>
      <c r="D19" s="119">
        <v>3341.52</v>
      </c>
      <c r="E19" s="119">
        <f>SUM(C19:D19)</f>
        <v>8366.27</v>
      </c>
      <c r="F19" s="363">
        <f>SUM(F13:F18)</f>
        <v>356.2</v>
      </c>
      <c r="G19" s="363">
        <f>SUM(G13:G18)</f>
        <v>0</v>
      </c>
      <c r="H19" s="363">
        <f t="shared" si="0"/>
        <v>356.2</v>
      </c>
      <c r="I19" s="512">
        <f>SUM(I13:I18)</f>
        <v>1743.28</v>
      </c>
      <c r="J19" s="512">
        <f>SUM(J13:J18)</f>
        <v>1591.18</v>
      </c>
      <c r="K19" s="363">
        <f>SUM(K13:K18)</f>
        <v>1541.23</v>
      </c>
      <c r="L19" s="363">
        <f>SUM(L13:L18)</f>
        <v>945.27</v>
      </c>
      <c r="M19" s="363">
        <f t="shared" si="1"/>
        <v>5820.9600000000009</v>
      </c>
      <c r="N19" s="119">
        <f>SUM(N13:N18)</f>
        <v>1060.21</v>
      </c>
      <c r="O19" s="119">
        <f>SUM(O13:O18)</f>
        <v>973.13</v>
      </c>
      <c r="P19" s="119">
        <f t="shared" si="2"/>
        <v>2033.3400000000001</v>
      </c>
      <c r="Q19" s="363">
        <f t="shared" si="4"/>
        <v>2630.45</v>
      </c>
      <c r="R19" s="363">
        <f t="shared" si="5"/>
        <v>1513.37</v>
      </c>
      <c r="S19" s="363">
        <f t="shared" si="3"/>
        <v>4143.82</v>
      </c>
    </row>
    <row r="20" spans="1:20" ht="15.75" x14ac:dyDescent="0.25">
      <c r="A20" s="453"/>
      <c r="B20" s="117"/>
      <c r="C20" s="117"/>
      <c r="D20" s="117"/>
      <c r="E20" s="364"/>
      <c r="F20" s="364"/>
      <c r="G20" s="364"/>
      <c r="H20" s="364"/>
      <c r="I20" s="514"/>
      <c r="J20" s="514"/>
      <c r="K20" s="364"/>
      <c r="L20" s="364"/>
      <c r="M20" s="364"/>
      <c r="N20" s="364"/>
      <c r="O20" s="364"/>
      <c r="P20" s="364"/>
      <c r="Q20" s="364"/>
      <c r="R20" s="364"/>
      <c r="S20" s="364"/>
    </row>
    <row r="21" spans="1:20" ht="14.25" customHeight="1" x14ac:dyDescent="0.2">
      <c r="A21" s="830" t="s">
        <v>661</v>
      </c>
      <c r="B21" s="830"/>
      <c r="C21" s="830"/>
      <c r="D21" s="830"/>
      <c r="E21" s="830"/>
      <c r="F21" s="830"/>
      <c r="G21" s="830"/>
      <c r="H21" s="830"/>
      <c r="I21" s="830"/>
      <c r="J21" s="830"/>
      <c r="K21" s="830"/>
      <c r="L21" s="830"/>
      <c r="M21" s="830"/>
      <c r="N21" s="830"/>
      <c r="O21" s="830"/>
      <c r="P21" s="830"/>
      <c r="Q21" s="830"/>
      <c r="R21" s="830"/>
      <c r="S21" s="830"/>
    </row>
    <row r="22" spans="1:20" ht="15.75" customHeight="1" x14ac:dyDescent="0.2">
      <c r="A22" s="454"/>
      <c r="B22" s="455"/>
      <c r="C22" s="455"/>
      <c r="D22" s="455"/>
      <c r="E22" s="455"/>
      <c r="F22" s="455"/>
      <c r="G22" s="455"/>
      <c r="H22" s="455"/>
      <c r="I22" s="455"/>
      <c r="J22" s="455"/>
      <c r="K22" s="455"/>
      <c r="L22" s="455"/>
      <c r="M22" s="455"/>
      <c r="N22" s="455"/>
      <c r="O22" s="455"/>
      <c r="P22" s="455"/>
      <c r="Q22" s="455"/>
      <c r="R22" s="455"/>
      <c r="S22" s="455"/>
    </row>
    <row r="23" spans="1:20" ht="15.75" customHeight="1" x14ac:dyDescent="0.25">
      <c r="A23" s="13" t="s">
        <v>12</v>
      </c>
      <c r="B23" s="13"/>
      <c r="C23" s="13"/>
      <c r="D23" s="13"/>
      <c r="E23" s="13"/>
      <c r="F23" s="13"/>
      <c r="G23" s="13"/>
      <c r="H23" s="13"/>
      <c r="I23" s="13"/>
      <c r="J23" s="13"/>
      <c r="K23" s="13"/>
      <c r="L23" s="13"/>
      <c r="M23" s="13"/>
      <c r="N23" s="13"/>
      <c r="O23" s="13"/>
      <c r="P23" s="342"/>
      <c r="Q23" s="342"/>
      <c r="R23" s="770" t="s">
        <v>13</v>
      </c>
      <c r="S23" s="770"/>
    </row>
    <row r="24" spans="1:20" ht="12.75" customHeight="1" x14ac:dyDescent="0.2">
      <c r="A24" s="770" t="s">
        <v>14</v>
      </c>
      <c r="B24" s="770"/>
      <c r="C24" s="770"/>
      <c r="D24" s="770"/>
      <c r="E24" s="770"/>
      <c r="F24" s="770"/>
      <c r="G24" s="770"/>
      <c r="H24" s="770"/>
      <c r="I24" s="770"/>
      <c r="J24" s="770"/>
      <c r="K24" s="770"/>
      <c r="L24" s="770"/>
      <c r="M24" s="770"/>
      <c r="N24" s="770"/>
      <c r="O24" s="770"/>
      <c r="P24" s="770"/>
      <c r="Q24" s="770"/>
      <c r="R24" s="770"/>
      <c r="S24" s="770"/>
    </row>
    <row r="25" spans="1:20" ht="12.75" customHeight="1" x14ac:dyDescent="0.2">
      <c r="A25" s="770" t="s">
        <v>20</v>
      </c>
      <c r="B25" s="770"/>
      <c r="C25" s="770"/>
      <c r="D25" s="770"/>
      <c r="E25" s="770"/>
      <c r="F25" s="770"/>
      <c r="G25" s="770"/>
      <c r="H25" s="770"/>
      <c r="I25" s="770"/>
      <c r="J25" s="770"/>
      <c r="K25" s="770"/>
      <c r="L25" s="770"/>
      <c r="M25" s="770"/>
      <c r="N25" s="770"/>
      <c r="O25" s="770"/>
      <c r="P25" s="770"/>
      <c r="Q25" s="770"/>
      <c r="R25" s="770"/>
      <c r="S25" s="770"/>
    </row>
    <row r="26" spans="1:20" ht="15.75" x14ac:dyDescent="0.25">
      <c r="A26" s="13"/>
      <c r="B26" s="13"/>
      <c r="C26" s="13"/>
      <c r="D26" s="13"/>
      <c r="E26" s="13"/>
      <c r="F26" s="13"/>
      <c r="G26" s="13"/>
      <c r="H26" s="13"/>
      <c r="I26" s="13"/>
      <c r="J26" s="13"/>
      <c r="K26" s="13"/>
      <c r="L26" s="13"/>
      <c r="M26" s="13"/>
      <c r="N26" s="13"/>
      <c r="O26" s="13"/>
      <c r="P26" s="342"/>
      <c r="Q26" s="673" t="s">
        <v>86</v>
      </c>
      <c r="R26" s="673"/>
      <c r="S26" s="673"/>
      <c r="T26" s="34"/>
    </row>
  </sheetData>
  <mergeCells count="19">
    <mergeCell ref="T1:T10"/>
    <mergeCell ref="A25:S25"/>
    <mergeCell ref="I10:M10"/>
    <mergeCell ref="N10:P10"/>
    <mergeCell ref="Q10:S10"/>
    <mergeCell ref="R23:S23"/>
    <mergeCell ref="A24:S24"/>
    <mergeCell ref="A21:S21"/>
    <mergeCell ref="A10:A11"/>
    <mergeCell ref="B10:B11"/>
    <mergeCell ref="C10:E10"/>
    <mergeCell ref="F10:H10"/>
    <mergeCell ref="Q26:S26"/>
    <mergeCell ref="R1:S1"/>
    <mergeCell ref="A2:S2"/>
    <mergeCell ref="A3:S3"/>
    <mergeCell ref="P9:S9"/>
    <mergeCell ref="D6:Q6"/>
    <mergeCell ref="A8:C8"/>
  </mergeCells>
  <phoneticPr fontId="0" type="noConversion"/>
  <printOptions horizontalCentered="1"/>
  <pageMargins left="0.70866141732283472" right="0.70866141732283472" top="0.23622047244094491" bottom="0" header="0.31496062992125984" footer="0.31496062992125984"/>
  <pageSetup paperSize="9" scale="5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
  <sheetViews>
    <sheetView topLeftCell="A9" zoomScale="80" zoomScaleNormal="80" zoomScaleSheetLayoutView="77" workbookViewId="0">
      <selection activeCell="R23" sqref="R23"/>
    </sheetView>
  </sheetViews>
  <sheetFormatPr defaultRowHeight="12.75" x14ac:dyDescent="0.2"/>
  <cols>
    <col min="2" max="2" width="16.28515625" customWidth="1"/>
    <col min="3" max="3" width="14.7109375" customWidth="1"/>
    <col min="4" max="4" width="12.85546875" customWidth="1"/>
    <col min="5" max="5" width="12.42578125" customWidth="1"/>
    <col min="6" max="6" width="12" customWidth="1"/>
    <col min="7" max="7" width="13.140625" customWidth="1"/>
    <col min="8" max="18" width="12.7109375" customWidth="1"/>
    <col min="19" max="21" width="13" customWidth="1"/>
    <col min="22" max="24" width="13.85546875" customWidth="1"/>
  </cols>
  <sheetData>
    <row r="1" spans="1:24" ht="15" x14ac:dyDescent="0.2">
      <c r="S1" s="832" t="s">
        <v>67</v>
      </c>
      <c r="T1" s="832"/>
      <c r="U1" s="832"/>
      <c r="V1" s="832"/>
      <c r="W1" s="832"/>
      <c r="X1" s="832"/>
    </row>
    <row r="3" spans="1:24" ht="15" x14ac:dyDescent="0.2">
      <c r="A3" s="777" t="s">
        <v>0</v>
      </c>
      <c r="B3" s="777"/>
      <c r="C3" s="777"/>
      <c r="D3" s="777"/>
      <c r="E3" s="777"/>
      <c r="F3" s="777"/>
      <c r="G3" s="777"/>
      <c r="H3" s="777"/>
      <c r="I3" s="777"/>
      <c r="J3" s="777"/>
      <c r="K3" s="777"/>
      <c r="L3" s="777"/>
      <c r="M3" s="777"/>
      <c r="N3" s="777"/>
      <c r="O3" s="777"/>
      <c r="P3" s="777"/>
      <c r="Q3" s="777"/>
      <c r="R3" s="777"/>
      <c r="S3" s="777"/>
    </row>
    <row r="4" spans="1:24" ht="20.25" x14ac:dyDescent="0.3">
      <c r="A4" s="727" t="s">
        <v>741</v>
      </c>
      <c r="B4" s="727"/>
      <c r="C4" s="727"/>
      <c r="D4" s="727"/>
      <c r="E4" s="727"/>
      <c r="F4" s="727"/>
      <c r="G4" s="727"/>
      <c r="H4" s="727"/>
      <c r="I4" s="727"/>
      <c r="J4" s="727"/>
      <c r="K4" s="727"/>
      <c r="L4" s="727"/>
      <c r="M4" s="727"/>
      <c r="N4" s="727"/>
      <c r="O4" s="727"/>
      <c r="P4" s="727"/>
      <c r="Q4" s="727"/>
      <c r="R4" s="727"/>
      <c r="S4" s="42"/>
    </row>
    <row r="5" spans="1:24" ht="15.75" x14ac:dyDescent="0.25">
      <c r="A5" s="695"/>
      <c r="B5" s="695"/>
      <c r="C5" s="695"/>
      <c r="D5" s="695"/>
      <c r="E5" s="695"/>
      <c r="F5" s="695"/>
      <c r="G5" s="695"/>
      <c r="H5" s="695"/>
      <c r="I5" s="695"/>
      <c r="J5" s="695"/>
      <c r="K5" s="695"/>
      <c r="L5" s="695"/>
      <c r="M5" s="695"/>
      <c r="N5" s="695"/>
      <c r="O5" s="695"/>
      <c r="P5" s="695"/>
      <c r="Q5" s="695"/>
      <c r="R5" s="695"/>
      <c r="S5" s="695"/>
    </row>
    <row r="6" spans="1:24" x14ac:dyDescent="0.2">
      <c r="A6" s="34"/>
      <c r="B6" s="34"/>
      <c r="C6" s="146"/>
      <c r="D6" s="34"/>
      <c r="E6" s="34"/>
      <c r="F6" s="34"/>
      <c r="G6" s="34"/>
      <c r="H6" s="34"/>
      <c r="I6" s="34"/>
      <c r="J6" s="34"/>
      <c r="K6" s="34"/>
      <c r="L6" s="34"/>
      <c r="M6" s="34"/>
      <c r="N6" s="34"/>
      <c r="O6" s="34"/>
      <c r="P6" s="34"/>
      <c r="Q6" s="34"/>
      <c r="R6" s="34"/>
      <c r="S6" s="34"/>
      <c r="W6" s="34"/>
    </row>
    <row r="8" spans="1:24" ht="15.75" x14ac:dyDescent="0.25">
      <c r="A8" s="675" t="s">
        <v>812</v>
      </c>
      <c r="B8" s="675"/>
      <c r="C8" s="675"/>
      <c r="D8" s="675"/>
      <c r="E8" s="675"/>
      <c r="F8" s="675"/>
      <c r="G8" s="675"/>
      <c r="H8" s="675"/>
      <c r="I8" s="675"/>
      <c r="J8" s="675"/>
      <c r="K8" s="675"/>
      <c r="L8" s="675"/>
      <c r="M8" s="675"/>
      <c r="N8" s="675"/>
      <c r="O8" s="675"/>
      <c r="P8" s="675"/>
      <c r="Q8" s="675"/>
      <c r="R8" s="675"/>
      <c r="S8" s="675"/>
      <c r="T8" s="675"/>
      <c r="U8" s="675"/>
      <c r="V8" s="342"/>
      <c r="W8" s="342"/>
      <c r="X8" s="342"/>
    </row>
    <row r="9" spans="1:24" ht="15.75" x14ac:dyDescent="0.25">
      <c r="A9" s="338"/>
      <c r="B9" s="337"/>
      <c r="C9" s="337"/>
      <c r="D9" s="337"/>
      <c r="E9" s="337"/>
      <c r="F9" s="337"/>
      <c r="G9" s="337"/>
      <c r="H9" s="337"/>
      <c r="I9" s="337"/>
      <c r="J9" s="337"/>
      <c r="K9" s="337"/>
      <c r="L9" s="572"/>
      <c r="M9" s="337"/>
      <c r="N9" s="572"/>
      <c r="O9" s="337"/>
      <c r="P9" s="337"/>
      <c r="Q9" s="337"/>
      <c r="R9" s="342"/>
      <c r="S9" s="103"/>
      <c r="T9" s="103"/>
      <c r="U9" s="103"/>
      <c r="V9" s="342"/>
      <c r="W9" s="840" t="s">
        <v>224</v>
      </c>
      <c r="X9" s="840"/>
    </row>
    <row r="10" spans="1:24" ht="15.75" x14ac:dyDescent="0.25">
      <c r="A10" s="695" t="s">
        <v>948</v>
      </c>
      <c r="B10" s="695"/>
      <c r="C10" s="695"/>
      <c r="D10" s="342"/>
      <c r="E10" s="342"/>
      <c r="F10" s="342"/>
      <c r="G10" s="342"/>
      <c r="H10" s="342"/>
      <c r="I10" s="342"/>
      <c r="J10" s="342"/>
      <c r="K10" s="342"/>
      <c r="L10" s="342"/>
      <c r="M10" s="342"/>
      <c r="N10" s="342"/>
      <c r="O10" s="342"/>
      <c r="P10" s="342"/>
      <c r="Q10" s="342"/>
      <c r="R10" s="836" t="s">
        <v>831</v>
      </c>
      <c r="S10" s="836"/>
      <c r="T10" s="836"/>
      <c r="U10" s="836"/>
      <c r="V10" s="836"/>
      <c r="W10" s="836"/>
      <c r="X10" s="836"/>
    </row>
    <row r="11" spans="1:24" ht="42" customHeight="1" x14ac:dyDescent="0.2">
      <c r="A11" s="841" t="s">
        <v>26</v>
      </c>
      <c r="B11" s="640" t="s">
        <v>203</v>
      </c>
      <c r="C11" s="640" t="s">
        <v>369</v>
      </c>
      <c r="D11" s="640" t="s">
        <v>468</v>
      </c>
      <c r="E11" s="843" t="s">
        <v>856</v>
      </c>
      <c r="F11" s="843"/>
      <c r="G11" s="843"/>
      <c r="H11" s="833" t="s">
        <v>823</v>
      </c>
      <c r="I11" s="834"/>
      <c r="J11" s="835"/>
      <c r="K11" s="707" t="s">
        <v>371</v>
      </c>
      <c r="L11" s="708"/>
      <c r="M11" s="708"/>
      <c r="N11" s="708"/>
      <c r="O11" s="826"/>
      <c r="P11" s="837" t="s">
        <v>157</v>
      </c>
      <c r="Q11" s="838"/>
      <c r="R11" s="839"/>
      <c r="S11" s="831" t="s">
        <v>857</v>
      </c>
      <c r="T11" s="831"/>
      <c r="U11" s="831"/>
      <c r="V11" s="640" t="s">
        <v>245</v>
      </c>
      <c r="W11" s="640" t="s">
        <v>423</v>
      </c>
      <c r="X11" s="640" t="s">
        <v>372</v>
      </c>
    </row>
    <row r="12" spans="1:24" ht="65.25" customHeight="1" x14ac:dyDescent="0.2">
      <c r="A12" s="842"/>
      <c r="B12" s="641"/>
      <c r="C12" s="641"/>
      <c r="D12" s="641"/>
      <c r="E12" s="340" t="s">
        <v>178</v>
      </c>
      <c r="F12" s="340" t="s">
        <v>204</v>
      </c>
      <c r="G12" s="340" t="s">
        <v>19</v>
      </c>
      <c r="H12" s="340" t="s">
        <v>178</v>
      </c>
      <c r="I12" s="340" t="s">
        <v>204</v>
      </c>
      <c r="J12" s="340" t="s">
        <v>19</v>
      </c>
      <c r="K12" s="340" t="s">
        <v>178</v>
      </c>
      <c r="L12" s="577" t="s">
        <v>962</v>
      </c>
      <c r="M12" s="340" t="s">
        <v>204</v>
      </c>
      <c r="N12" s="577" t="s">
        <v>962</v>
      </c>
      <c r="O12" s="340" t="s">
        <v>19</v>
      </c>
      <c r="P12" s="340" t="s">
        <v>178</v>
      </c>
      <c r="Q12" s="340" t="s">
        <v>204</v>
      </c>
      <c r="R12" s="340" t="s">
        <v>19</v>
      </c>
      <c r="S12" s="577" t="s">
        <v>967</v>
      </c>
      <c r="T12" s="577" t="s">
        <v>968</v>
      </c>
      <c r="U12" s="577" t="s">
        <v>969</v>
      </c>
      <c r="V12" s="641"/>
      <c r="W12" s="641"/>
      <c r="X12" s="641"/>
    </row>
    <row r="13" spans="1:24" ht="27" customHeight="1" x14ac:dyDescent="0.2">
      <c r="A13" s="344">
        <v>1</v>
      </c>
      <c r="B13" s="380">
        <v>2</v>
      </c>
      <c r="C13" s="344">
        <v>3</v>
      </c>
      <c r="D13" s="380">
        <v>4</v>
      </c>
      <c r="E13" s="380">
        <v>5</v>
      </c>
      <c r="F13" s="344">
        <v>6</v>
      </c>
      <c r="G13" s="380">
        <v>7</v>
      </c>
      <c r="H13" s="380">
        <v>8</v>
      </c>
      <c r="I13" s="344">
        <v>9</v>
      </c>
      <c r="J13" s="380">
        <v>10</v>
      </c>
      <c r="K13" s="380">
        <v>11</v>
      </c>
      <c r="L13" s="581">
        <v>12</v>
      </c>
      <c r="M13" s="344">
        <v>13</v>
      </c>
      <c r="N13" s="344">
        <v>14</v>
      </c>
      <c r="O13" s="380">
        <v>15</v>
      </c>
      <c r="P13" s="380">
        <v>16</v>
      </c>
      <c r="Q13" s="344">
        <v>17</v>
      </c>
      <c r="R13" s="380">
        <v>18</v>
      </c>
      <c r="S13" s="380">
        <v>19</v>
      </c>
      <c r="T13" s="344">
        <v>20</v>
      </c>
      <c r="U13" s="380">
        <v>21</v>
      </c>
      <c r="V13" s="380">
        <v>22</v>
      </c>
      <c r="W13" s="344">
        <v>23</v>
      </c>
      <c r="X13" s="380">
        <v>24</v>
      </c>
    </row>
    <row r="14" spans="1:24" ht="34.5" customHeight="1" x14ac:dyDescent="0.25">
      <c r="A14" s="354">
        <v>1</v>
      </c>
      <c r="B14" s="119" t="s">
        <v>898</v>
      </c>
      <c r="C14" s="352">
        <v>9472</v>
      </c>
      <c r="D14" s="352">
        <v>9464</v>
      </c>
      <c r="E14" s="352">
        <f>G14*60%</f>
        <v>568.32000000000005</v>
      </c>
      <c r="F14" s="361">
        <f>G14-E14</f>
        <v>378.88</v>
      </c>
      <c r="G14" s="361">
        <v>947.2</v>
      </c>
      <c r="H14" s="352">
        <v>0</v>
      </c>
      <c r="I14" s="352">
        <v>0</v>
      </c>
      <c r="J14" s="352">
        <f>H14+I14</f>
        <v>0</v>
      </c>
      <c r="K14" s="361">
        <v>414.1</v>
      </c>
      <c r="L14" s="361">
        <v>154.22</v>
      </c>
      <c r="M14" s="352">
        <v>248.16</v>
      </c>
      <c r="N14" s="352">
        <v>130.72</v>
      </c>
      <c r="O14" s="361">
        <f t="shared" ref="O14:O20" si="0">SUM(K14:N14)</f>
        <v>947.2</v>
      </c>
      <c r="P14" s="361">
        <v>414.1</v>
      </c>
      <c r="Q14" s="352">
        <v>248.16</v>
      </c>
      <c r="R14" s="361">
        <f t="shared" ref="R14:R20" si="1">SUM(P14:Q14)</f>
        <v>662.26</v>
      </c>
      <c r="S14" s="361">
        <f>H14+K14+L14-P14</f>
        <v>154.22000000000003</v>
      </c>
      <c r="T14" s="352">
        <f>I14+M14+N14-Q14</f>
        <v>130.72</v>
      </c>
      <c r="U14" s="361">
        <f t="shared" ref="U14:U20" si="2">SUM(S14:T14)</f>
        <v>284.94000000000005</v>
      </c>
      <c r="V14" s="844" t="s">
        <v>978</v>
      </c>
      <c r="W14" s="845"/>
      <c r="X14" s="846"/>
    </row>
    <row r="15" spans="1:24" ht="34.5" customHeight="1" x14ac:dyDescent="0.25">
      <c r="A15" s="354">
        <v>2</v>
      </c>
      <c r="B15" s="119" t="s">
        <v>899</v>
      </c>
      <c r="C15" s="352">
        <v>260</v>
      </c>
      <c r="D15" s="352">
        <v>236</v>
      </c>
      <c r="E15" s="352">
        <f t="shared" ref="E15:E20" si="3">G15*60%</f>
        <v>15.6</v>
      </c>
      <c r="F15" s="361">
        <f t="shared" ref="F15:F20" si="4">G15-E15</f>
        <v>10.4</v>
      </c>
      <c r="G15" s="361">
        <v>26</v>
      </c>
      <c r="H15" s="352">
        <v>0</v>
      </c>
      <c r="I15" s="352">
        <v>0</v>
      </c>
      <c r="J15" s="352">
        <v>0</v>
      </c>
      <c r="K15" s="361">
        <v>8.4600000000000009</v>
      </c>
      <c r="L15" s="361">
        <v>7.14</v>
      </c>
      <c r="M15" s="352">
        <v>5.22</v>
      </c>
      <c r="N15" s="352">
        <v>5.18</v>
      </c>
      <c r="O15" s="361">
        <f t="shared" si="0"/>
        <v>26</v>
      </c>
      <c r="P15" s="361">
        <v>8.4600000000000009</v>
      </c>
      <c r="Q15" s="352">
        <v>5.22</v>
      </c>
      <c r="R15" s="352">
        <f t="shared" si="1"/>
        <v>13.68</v>
      </c>
      <c r="S15" s="361">
        <f t="shared" ref="S15:S20" si="5">H15+K15+L15-P15</f>
        <v>7.1400000000000006</v>
      </c>
      <c r="T15" s="352">
        <f t="shared" ref="T15:T20" si="6">I15+M15+N15-Q15</f>
        <v>5.1799999999999988</v>
      </c>
      <c r="U15" s="361">
        <f t="shared" si="2"/>
        <v>12.32</v>
      </c>
      <c r="V15" s="847"/>
      <c r="W15" s="848"/>
      <c r="X15" s="849"/>
    </row>
    <row r="16" spans="1:24" ht="34.5" customHeight="1" x14ac:dyDescent="0.25">
      <c r="A16" s="354">
        <v>3</v>
      </c>
      <c r="B16" s="119" t="s">
        <v>900</v>
      </c>
      <c r="C16" s="352">
        <v>40</v>
      </c>
      <c r="D16" s="352">
        <v>28</v>
      </c>
      <c r="E16" s="352">
        <f t="shared" si="3"/>
        <v>2.4</v>
      </c>
      <c r="F16" s="361">
        <f t="shared" si="4"/>
        <v>1.6</v>
      </c>
      <c r="G16" s="361">
        <v>4</v>
      </c>
      <c r="H16" s="352">
        <v>0</v>
      </c>
      <c r="I16" s="352">
        <v>0</v>
      </c>
      <c r="J16" s="352">
        <v>0</v>
      </c>
      <c r="K16" s="361">
        <v>0.51</v>
      </c>
      <c r="L16" s="361">
        <v>1.89</v>
      </c>
      <c r="M16" s="352">
        <v>0.34</v>
      </c>
      <c r="N16" s="352">
        <v>1.26</v>
      </c>
      <c r="O16" s="361">
        <f t="shared" si="0"/>
        <v>4</v>
      </c>
      <c r="P16" s="361">
        <v>0.51</v>
      </c>
      <c r="Q16" s="352">
        <v>0.34</v>
      </c>
      <c r="R16" s="352">
        <f t="shared" si="1"/>
        <v>0.85000000000000009</v>
      </c>
      <c r="S16" s="361">
        <f t="shared" si="5"/>
        <v>1.89</v>
      </c>
      <c r="T16" s="352">
        <f t="shared" si="6"/>
        <v>1.26</v>
      </c>
      <c r="U16" s="361">
        <f t="shared" si="2"/>
        <v>3.15</v>
      </c>
      <c r="V16" s="847"/>
      <c r="W16" s="848"/>
      <c r="X16" s="849"/>
    </row>
    <row r="17" spans="1:24" ht="34.5" customHeight="1" x14ac:dyDescent="0.25">
      <c r="A17" s="354">
        <v>4</v>
      </c>
      <c r="B17" s="119" t="s">
        <v>901</v>
      </c>
      <c r="C17" s="352">
        <v>3410</v>
      </c>
      <c r="D17" s="352">
        <v>3187</v>
      </c>
      <c r="E17" s="352">
        <f t="shared" si="3"/>
        <v>204.6</v>
      </c>
      <c r="F17" s="361">
        <f t="shared" si="4"/>
        <v>136.4</v>
      </c>
      <c r="G17" s="361">
        <v>341</v>
      </c>
      <c r="H17" s="352">
        <v>0</v>
      </c>
      <c r="I17" s="352">
        <v>0</v>
      </c>
      <c r="J17" s="352">
        <v>0</v>
      </c>
      <c r="K17" s="361">
        <v>116.18</v>
      </c>
      <c r="L17" s="361">
        <v>88.42</v>
      </c>
      <c r="M17" s="352">
        <v>87.45</v>
      </c>
      <c r="N17" s="352">
        <v>48.95</v>
      </c>
      <c r="O17" s="361">
        <f t="shared" si="0"/>
        <v>341</v>
      </c>
      <c r="P17" s="361">
        <v>116.18</v>
      </c>
      <c r="Q17" s="352">
        <v>87.45</v>
      </c>
      <c r="R17" s="352">
        <f t="shared" si="1"/>
        <v>203.63</v>
      </c>
      <c r="S17" s="361">
        <f t="shared" si="5"/>
        <v>88.420000000000016</v>
      </c>
      <c r="T17" s="352">
        <f t="shared" si="6"/>
        <v>48.95</v>
      </c>
      <c r="U17" s="361">
        <f t="shared" si="2"/>
        <v>137.37</v>
      </c>
      <c r="V17" s="847"/>
      <c r="W17" s="848"/>
      <c r="X17" s="849"/>
    </row>
    <row r="18" spans="1:24" ht="34.5" customHeight="1" x14ac:dyDescent="0.25">
      <c r="A18" s="354">
        <v>5</v>
      </c>
      <c r="B18" s="119" t="s">
        <v>902</v>
      </c>
      <c r="C18" s="352">
        <v>3200</v>
      </c>
      <c r="D18" s="352">
        <v>2684</v>
      </c>
      <c r="E18" s="352">
        <f t="shared" si="3"/>
        <v>192</v>
      </c>
      <c r="F18" s="361">
        <f t="shared" si="4"/>
        <v>128</v>
      </c>
      <c r="G18" s="361">
        <v>320</v>
      </c>
      <c r="H18" s="352">
        <v>0</v>
      </c>
      <c r="I18" s="352">
        <v>0</v>
      </c>
      <c r="J18" s="352">
        <v>0</v>
      </c>
      <c r="K18" s="361">
        <v>85.79</v>
      </c>
      <c r="L18" s="361">
        <v>106.21</v>
      </c>
      <c r="M18" s="352">
        <v>70.53</v>
      </c>
      <c r="N18" s="352">
        <v>57.47</v>
      </c>
      <c r="O18" s="361">
        <f t="shared" si="0"/>
        <v>320</v>
      </c>
      <c r="P18" s="361">
        <v>85.79</v>
      </c>
      <c r="Q18" s="352">
        <v>70.53</v>
      </c>
      <c r="R18" s="352">
        <f t="shared" si="1"/>
        <v>156.32</v>
      </c>
      <c r="S18" s="361">
        <f t="shared" si="5"/>
        <v>106.21</v>
      </c>
      <c r="T18" s="352">
        <f t="shared" si="6"/>
        <v>57.47</v>
      </c>
      <c r="U18" s="361">
        <f t="shared" si="2"/>
        <v>163.68</v>
      </c>
      <c r="V18" s="847"/>
      <c r="W18" s="848"/>
      <c r="X18" s="849"/>
    </row>
    <row r="19" spans="1:24" ht="34.5" customHeight="1" x14ac:dyDescent="0.25">
      <c r="A19" s="354">
        <v>6</v>
      </c>
      <c r="B19" s="119" t="s">
        <v>903</v>
      </c>
      <c r="C19" s="352">
        <v>2654</v>
      </c>
      <c r="D19" s="352">
        <v>2140</v>
      </c>
      <c r="E19" s="352">
        <f t="shared" si="3"/>
        <v>159.23999999999998</v>
      </c>
      <c r="F19" s="361">
        <f t="shared" si="4"/>
        <v>106.16</v>
      </c>
      <c r="G19" s="361">
        <v>265.39999999999998</v>
      </c>
      <c r="H19" s="352">
        <v>0</v>
      </c>
      <c r="I19" s="352">
        <v>0</v>
      </c>
      <c r="J19" s="352">
        <v>0</v>
      </c>
      <c r="K19" s="361">
        <v>60.26</v>
      </c>
      <c r="L19" s="361">
        <v>98.98</v>
      </c>
      <c r="M19" s="352">
        <v>45.17</v>
      </c>
      <c r="N19" s="352">
        <v>60.99</v>
      </c>
      <c r="O19" s="361">
        <f t="shared" si="0"/>
        <v>265.40000000000003</v>
      </c>
      <c r="P19" s="361">
        <v>60.26</v>
      </c>
      <c r="Q19" s="352">
        <v>45.17</v>
      </c>
      <c r="R19" s="352">
        <f t="shared" si="1"/>
        <v>105.43</v>
      </c>
      <c r="S19" s="361">
        <f t="shared" si="5"/>
        <v>98.980000000000018</v>
      </c>
      <c r="T19" s="352">
        <f t="shared" si="6"/>
        <v>60.989999999999995</v>
      </c>
      <c r="U19" s="361">
        <f t="shared" si="2"/>
        <v>159.97000000000003</v>
      </c>
      <c r="V19" s="847"/>
      <c r="W19" s="848"/>
      <c r="X19" s="849"/>
    </row>
    <row r="20" spans="1:24" ht="34.5" customHeight="1" x14ac:dyDescent="0.25">
      <c r="A20" s="354"/>
      <c r="B20" s="119" t="s">
        <v>19</v>
      </c>
      <c r="C20" s="119">
        <f>SUM(C14:C19)</f>
        <v>19036</v>
      </c>
      <c r="D20" s="119">
        <f>SUM(D14:D19)</f>
        <v>17739</v>
      </c>
      <c r="E20" s="119">
        <f t="shared" si="3"/>
        <v>1142.1599999999999</v>
      </c>
      <c r="F20" s="363">
        <f t="shared" si="4"/>
        <v>761.44</v>
      </c>
      <c r="G20" s="363">
        <f t="shared" ref="G20:M20" si="7">SUM(G14:G19)</f>
        <v>1903.6</v>
      </c>
      <c r="H20" s="119">
        <f t="shared" si="7"/>
        <v>0</v>
      </c>
      <c r="I20" s="119">
        <f t="shared" si="7"/>
        <v>0</v>
      </c>
      <c r="J20" s="119">
        <f t="shared" si="7"/>
        <v>0</v>
      </c>
      <c r="K20" s="363">
        <f t="shared" si="7"/>
        <v>685.3</v>
      </c>
      <c r="L20" s="363">
        <f>SUM(L14:L19)</f>
        <v>456.85999999999996</v>
      </c>
      <c r="M20" s="119">
        <f t="shared" si="7"/>
        <v>456.87000000000006</v>
      </c>
      <c r="N20" s="119">
        <f>SUM(N14:N19)</f>
        <v>304.57</v>
      </c>
      <c r="O20" s="363">
        <f t="shared" si="0"/>
        <v>1903.6</v>
      </c>
      <c r="P20" s="363">
        <f>SUM(P14:P19)</f>
        <v>685.3</v>
      </c>
      <c r="Q20" s="119">
        <f>SUM(Q14:Q19)</f>
        <v>456.87000000000006</v>
      </c>
      <c r="R20" s="363">
        <f t="shared" si="1"/>
        <v>1142.17</v>
      </c>
      <c r="S20" s="363">
        <f t="shared" si="5"/>
        <v>456.8599999999999</v>
      </c>
      <c r="T20" s="119">
        <f t="shared" si="6"/>
        <v>304.57</v>
      </c>
      <c r="U20" s="363">
        <f t="shared" si="2"/>
        <v>761.42999999999984</v>
      </c>
      <c r="V20" s="850"/>
      <c r="W20" s="851"/>
      <c r="X20" s="852"/>
    </row>
    <row r="21" spans="1:24" ht="15" x14ac:dyDescent="0.2">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row>
    <row r="22" spans="1:24" ht="15" x14ac:dyDescent="0.2">
      <c r="A22" s="342"/>
      <c r="B22" s="342"/>
      <c r="C22" s="342"/>
      <c r="D22" s="342">
        <f>D20/C20</f>
        <v>0.93186593822231556</v>
      </c>
      <c r="E22" s="342"/>
      <c r="F22" s="342"/>
      <c r="G22" s="342"/>
      <c r="H22" s="342"/>
      <c r="I22" s="342"/>
      <c r="J22" s="342"/>
      <c r="K22" s="342"/>
      <c r="L22" s="342"/>
      <c r="M22" s="342"/>
      <c r="N22" s="342"/>
      <c r="O22" s="342"/>
      <c r="P22" s="342"/>
      <c r="Q22" s="342"/>
      <c r="R22" s="342">
        <f>R20/G20</f>
        <v>0.60000525320445475</v>
      </c>
      <c r="S22" s="342"/>
      <c r="T22" s="342"/>
      <c r="U22" s="342"/>
      <c r="V22" s="342"/>
      <c r="W22" s="342"/>
      <c r="X22" s="342"/>
    </row>
    <row r="23" spans="1:24" ht="15" x14ac:dyDescent="0.2">
      <c r="A23" s="342"/>
      <c r="B23" s="342"/>
      <c r="C23" s="342"/>
      <c r="D23" s="342"/>
      <c r="E23" s="342"/>
      <c r="F23" s="342"/>
      <c r="G23" s="342"/>
      <c r="H23" s="342"/>
      <c r="I23" s="342"/>
      <c r="J23" s="342"/>
      <c r="K23" s="342"/>
      <c r="L23" s="342"/>
      <c r="M23" s="342"/>
      <c r="N23" s="342"/>
      <c r="O23" s="342"/>
      <c r="P23" s="342"/>
      <c r="Q23" s="342"/>
      <c r="R23" s="342"/>
      <c r="S23" s="342"/>
      <c r="T23" s="342"/>
      <c r="U23" s="342"/>
      <c r="V23" s="342"/>
      <c r="W23" s="342"/>
      <c r="X23" s="342"/>
    </row>
    <row r="24" spans="1:24" ht="15" x14ac:dyDescent="0.2">
      <c r="A24" s="342"/>
      <c r="B24" s="342"/>
      <c r="C24" s="342"/>
      <c r="D24" s="342"/>
      <c r="E24" s="342"/>
      <c r="F24" s="342"/>
      <c r="G24" s="342"/>
      <c r="H24" s="342"/>
      <c r="I24" s="342"/>
      <c r="J24" s="342"/>
      <c r="K24" s="342"/>
      <c r="L24" s="342"/>
      <c r="M24" s="342"/>
      <c r="N24" s="342"/>
      <c r="O24" s="342"/>
      <c r="P24" s="342"/>
      <c r="Q24" s="342"/>
      <c r="R24" s="342"/>
      <c r="S24" s="342"/>
      <c r="T24" s="342"/>
      <c r="U24" s="342"/>
      <c r="V24" s="342"/>
      <c r="W24" s="342"/>
      <c r="X24" s="342"/>
    </row>
    <row r="25" spans="1:24" ht="15.75" customHeight="1" x14ac:dyDescent="0.25">
      <c r="A25" s="13" t="s">
        <v>12</v>
      </c>
      <c r="B25" s="13"/>
      <c r="C25" s="13"/>
      <c r="D25" s="13"/>
      <c r="E25" s="13"/>
      <c r="F25" s="13"/>
      <c r="G25" s="13"/>
      <c r="H25" s="13"/>
      <c r="I25" s="13"/>
      <c r="J25" s="13"/>
      <c r="K25" s="13"/>
      <c r="L25" s="13"/>
      <c r="M25" s="13"/>
      <c r="N25" s="13"/>
      <c r="O25" s="13"/>
      <c r="P25" s="342"/>
      <c r="Q25" s="342"/>
      <c r="S25" s="339"/>
      <c r="T25" s="342"/>
      <c r="U25" s="13"/>
      <c r="V25" s="694" t="s">
        <v>13</v>
      </c>
      <c r="W25" s="694"/>
      <c r="X25" s="13"/>
    </row>
    <row r="26" spans="1:24" ht="15.75" customHeight="1" x14ac:dyDescent="0.25">
      <c r="B26" s="339"/>
      <c r="C26" s="339"/>
      <c r="D26" s="339"/>
      <c r="E26" s="339"/>
      <c r="F26" s="339"/>
      <c r="G26" s="339"/>
      <c r="H26" s="339"/>
      <c r="I26" s="339"/>
      <c r="J26" s="339"/>
      <c r="K26" s="339"/>
      <c r="L26" s="573"/>
      <c r="M26" s="339"/>
      <c r="N26" s="573"/>
      <c r="O26" s="339"/>
      <c r="P26" s="339"/>
      <c r="Q26" s="339"/>
      <c r="R26" s="339"/>
      <c r="S26" s="339"/>
      <c r="T26" s="342"/>
      <c r="U26" s="13"/>
      <c r="V26" s="694" t="s">
        <v>14</v>
      </c>
      <c r="W26" s="694"/>
      <c r="X26" s="694"/>
    </row>
    <row r="27" spans="1:24" ht="15.75" customHeight="1" x14ac:dyDescent="0.2">
      <c r="B27" s="339"/>
      <c r="C27" s="339"/>
      <c r="D27" s="339"/>
      <c r="E27" s="339"/>
      <c r="F27" s="339"/>
      <c r="G27" s="339"/>
      <c r="H27" s="339"/>
      <c r="I27" s="339"/>
      <c r="J27" s="339"/>
      <c r="K27" s="339"/>
      <c r="L27" s="573"/>
      <c r="M27" s="339"/>
      <c r="N27" s="573"/>
      <c r="O27" s="339"/>
      <c r="P27" s="339"/>
      <c r="Q27" s="339"/>
      <c r="R27" s="339"/>
      <c r="S27" s="339"/>
      <c r="T27" s="342"/>
      <c r="U27" s="694" t="s">
        <v>20</v>
      </c>
      <c r="V27" s="694"/>
      <c r="W27" s="694"/>
      <c r="X27" s="694"/>
    </row>
    <row r="28" spans="1:24" ht="15.75" x14ac:dyDescent="0.25">
      <c r="A28" s="342"/>
      <c r="B28" s="342"/>
      <c r="C28" s="342"/>
      <c r="D28" s="342"/>
      <c r="E28" s="342"/>
      <c r="F28" s="342"/>
      <c r="G28" s="342"/>
      <c r="H28" s="342"/>
      <c r="I28" s="342"/>
      <c r="J28" s="342"/>
      <c r="K28" s="342"/>
      <c r="L28" s="342"/>
      <c r="M28" s="342"/>
      <c r="N28" s="342"/>
      <c r="O28" s="342"/>
      <c r="P28" s="342"/>
      <c r="R28" s="103"/>
      <c r="S28" s="103"/>
      <c r="T28" s="342"/>
      <c r="U28" s="13"/>
      <c r="V28" s="103" t="s">
        <v>86</v>
      </c>
      <c r="W28" s="13"/>
      <c r="X28" s="13"/>
    </row>
  </sheetData>
  <mergeCells count="24">
    <mergeCell ref="A8:U8"/>
    <mergeCell ref="A11:A12"/>
    <mergeCell ref="V26:X26"/>
    <mergeCell ref="V25:W25"/>
    <mergeCell ref="W11:W12"/>
    <mergeCell ref="E11:G11"/>
    <mergeCell ref="A10:C10"/>
    <mergeCell ref="V14:X20"/>
    <mergeCell ref="U27:X27"/>
    <mergeCell ref="S1:X1"/>
    <mergeCell ref="H11:J11"/>
    <mergeCell ref="S11:U11"/>
    <mergeCell ref="A3:S3"/>
    <mergeCell ref="V11:V12"/>
    <mergeCell ref="K11:O11"/>
    <mergeCell ref="D11:D12"/>
    <mergeCell ref="R10:X10"/>
    <mergeCell ref="C11:C12"/>
    <mergeCell ref="B11:B12"/>
    <mergeCell ref="P11:R11"/>
    <mergeCell ref="W9:X9"/>
    <mergeCell ref="A4:R4"/>
    <mergeCell ref="X11:X12"/>
    <mergeCell ref="A5:S5"/>
  </mergeCells>
  <printOptions horizontalCentered="1"/>
  <pageMargins left="0.70866141732283472" right="0.70866141732283472" top="0.23622047244094491" bottom="0" header="0.31496062992125984" footer="0.31496062992125984"/>
  <pageSetup paperSize="9" scale="4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zoomScale="60" zoomScaleNormal="60" zoomScaleSheetLayoutView="85" workbookViewId="0">
      <selection activeCell="A9" sqref="A9:C9"/>
    </sheetView>
  </sheetViews>
  <sheetFormatPr defaultRowHeight="12.75" x14ac:dyDescent="0.2"/>
  <cols>
    <col min="2" max="2" width="14.28515625" customWidth="1"/>
    <col min="3" max="3" width="14.7109375" customWidth="1"/>
    <col min="4" max="4" width="11.140625" customWidth="1"/>
    <col min="5" max="5" width="12.42578125" customWidth="1"/>
    <col min="6" max="6" width="12" customWidth="1"/>
    <col min="7" max="7" width="13.140625" customWidth="1"/>
    <col min="17" max="17" width="12.5703125" customWidth="1"/>
    <col min="18" max="18" width="11.42578125" customWidth="1"/>
    <col min="19" max="19" width="12" customWidth="1"/>
    <col min="20" max="20" width="14.5703125" customWidth="1"/>
    <col min="21" max="21" width="11.140625" customWidth="1"/>
    <col min="22" max="22" width="11.85546875" customWidth="1"/>
  </cols>
  <sheetData>
    <row r="1" spans="1:22" ht="15" x14ac:dyDescent="0.2">
      <c r="Q1" s="832" t="s">
        <v>205</v>
      </c>
      <c r="R1" s="832"/>
      <c r="S1" s="832"/>
      <c r="T1" s="832"/>
      <c r="U1" s="832"/>
      <c r="V1" s="832"/>
    </row>
    <row r="3" spans="1:22" ht="15" x14ac:dyDescent="0.2">
      <c r="A3" s="777" t="s">
        <v>0</v>
      </c>
      <c r="B3" s="777"/>
      <c r="C3" s="777"/>
      <c r="D3" s="777"/>
      <c r="E3" s="777"/>
      <c r="F3" s="777"/>
      <c r="G3" s="777"/>
      <c r="H3" s="777"/>
      <c r="I3" s="777"/>
      <c r="J3" s="777"/>
      <c r="K3" s="777"/>
      <c r="L3" s="777"/>
      <c r="M3" s="777"/>
      <c r="N3" s="777"/>
      <c r="O3" s="777"/>
      <c r="P3" s="777"/>
      <c r="Q3" s="777"/>
    </row>
    <row r="4" spans="1:22" ht="20.25" x14ac:dyDescent="0.3">
      <c r="A4" s="727" t="s">
        <v>741</v>
      </c>
      <c r="B4" s="727"/>
      <c r="C4" s="727"/>
      <c r="D4" s="727"/>
      <c r="E4" s="727"/>
      <c r="F4" s="727"/>
      <c r="G4" s="727"/>
      <c r="H4" s="727"/>
      <c r="I4" s="727"/>
      <c r="J4" s="727"/>
      <c r="K4" s="727"/>
      <c r="L4" s="727"/>
      <c r="M4" s="727"/>
      <c r="N4" s="727"/>
      <c r="O4" s="727"/>
      <c r="P4" s="727"/>
      <c r="Q4" s="42"/>
    </row>
    <row r="5" spans="1:22" ht="15.75" x14ac:dyDescent="0.25">
      <c r="A5" s="695" t="s">
        <v>209</v>
      </c>
      <c r="B5" s="695"/>
      <c r="C5" s="695"/>
      <c r="D5" s="695"/>
      <c r="E5" s="695"/>
      <c r="F5" s="695"/>
      <c r="G5" s="695"/>
      <c r="H5" s="695"/>
      <c r="I5" s="695"/>
      <c r="J5" s="695"/>
      <c r="K5" s="695"/>
      <c r="L5" s="695"/>
      <c r="M5" s="695"/>
      <c r="N5" s="695"/>
      <c r="O5" s="695"/>
      <c r="P5" s="695"/>
      <c r="Q5" s="695"/>
    </row>
    <row r="6" spans="1:22" x14ac:dyDescent="0.2">
      <c r="A6" s="34"/>
      <c r="B6" s="34"/>
      <c r="C6" s="146"/>
      <c r="D6" s="34"/>
      <c r="E6" s="34"/>
      <c r="F6" s="34"/>
      <c r="G6" s="34"/>
      <c r="H6" s="34"/>
      <c r="I6" s="34"/>
      <c r="J6" s="34"/>
      <c r="K6" s="34"/>
      <c r="L6" s="34"/>
      <c r="M6" s="34"/>
      <c r="N6" s="34"/>
      <c r="O6" s="34"/>
      <c r="P6" s="34"/>
      <c r="Q6" s="34"/>
      <c r="U6" s="34"/>
    </row>
    <row r="7" spans="1:22" ht="15.75" x14ac:dyDescent="0.25">
      <c r="A7" s="675" t="s">
        <v>813</v>
      </c>
      <c r="B7" s="675"/>
      <c r="C7" s="675"/>
      <c r="D7" s="675"/>
      <c r="E7" s="675"/>
      <c r="F7" s="675"/>
      <c r="G7" s="675"/>
      <c r="H7" s="675"/>
      <c r="I7" s="675"/>
      <c r="J7" s="675"/>
      <c r="K7" s="675"/>
      <c r="L7" s="675"/>
      <c r="M7" s="675"/>
      <c r="N7" s="675"/>
      <c r="O7" s="675"/>
      <c r="P7" s="675"/>
      <c r="Q7" s="675"/>
      <c r="R7" s="675"/>
      <c r="S7" s="675"/>
    </row>
    <row r="8" spans="1:22" ht="15.75" x14ac:dyDescent="0.25">
      <c r="A8" s="45"/>
      <c r="B8" s="38"/>
      <c r="C8" s="38"/>
      <c r="D8" s="38"/>
      <c r="E8" s="38"/>
      <c r="F8" s="38"/>
      <c r="G8" s="38"/>
      <c r="H8" s="38"/>
      <c r="I8" s="38"/>
      <c r="J8" s="38"/>
      <c r="K8" s="38"/>
      <c r="L8" s="38"/>
      <c r="M8" s="38"/>
      <c r="N8" s="38"/>
      <c r="O8" s="38"/>
      <c r="P8" s="864" t="s">
        <v>224</v>
      </c>
      <c r="Q8" s="864"/>
      <c r="R8" s="864"/>
      <c r="S8" s="864"/>
      <c r="T8" s="864"/>
      <c r="U8" s="864"/>
      <c r="V8" s="864"/>
    </row>
    <row r="9" spans="1:22" ht="15.75" x14ac:dyDescent="0.25">
      <c r="A9" s="695" t="s">
        <v>948</v>
      </c>
      <c r="B9" s="695"/>
      <c r="C9" s="695"/>
      <c r="P9" s="768" t="s">
        <v>831</v>
      </c>
      <c r="Q9" s="768"/>
      <c r="R9" s="768"/>
      <c r="S9" s="768"/>
      <c r="T9" s="768"/>
      <c r="U9" s="768"/>
      <c r="V9" s="768"/>
    </row>
    <row r="10" spans="1:22" ht="43.5" customHeight="1" x14ac:dyDescent="0.2">
      <c r="A10" s="841" t="s">
        <v>26</v>
      </c>
      <c r="B10" s="640" t="s">
        <v>203</v>
      </c>
      <c r="C10" s="640" t="s">
        <v>369</v>
      </c>
      <c r="D10" s="640" t="s">
        <v>469</v>
      </c>
      <c r="E10" s="843" t="s">
        <v>856</v>
      </c>
      <c r="F10" s="843"/>
      <c r="G10" s="843"/>
      <c r="H10" s="833" t="s">
        <v>823</v>
      </c>
      <c r="I10" s="834"/>
      <c r="J10" s="835"/>
      <c r="K10" s="707" t="s">
        <v>371</v>
      </c>
      <c r="L10" s="708"/>
      <c r="M10" s="826"/>
      <c r="N10" s="837" t="s">
        <v>157</v>
      </c>
      <c r="O10" s="838"/>
      <c r="P10" s="839"/>
      <c r="Q10" s="831" t="s">
        <v>857</v>
      </c>
      <c r="R10" s="831"/>
      <c r="S10" s="831"/>
      <c r="T10" s="640" t="s">
        <v>245</v>
      </c>
      <c r="U10" s="640" t="s">
        <v>423</v>
      </c>
      <c r="V10" s="640" t="s">
        <v>372</v>
      </c>
    </row>
    <row r="11" spans="1:22" ht="69" customHeight="1" x14ac:dyDescent="0.2">
      <c r="A11" s="842"/>
      <c r="B11" s="641"/>
      <c r="C11" s="641"/>
      <c r="D11" s="641"/>
      <c r="E11" s="340" t="s">
        <v>178</v>
      </c>
      <c r="F11" s="340" t="s">
        <v>204</v>
      </c>
      <c r="G11" s="340" t="s">
        <v>19</v>
      </c>
      <c r="H11" s="340" t="s">
        <v>178</v>
      </c>
      <c r="I11" s="340" t="s">
        <v>204</v>
      </c>
      <c r="J11" s="340" t="s">
        <v>19</v>
      </c>
      <c r="K11" s="340" t="s">
        <v>178</v>
      </c>
      <c r="L11" s="340" t="s">
        <v>204</v>
      </c>
      <c r="M11" s="340" t="s">
        <v>19</v>
      </c>
      <c r="N11" s="340" t="s">
        <v>178</v>
      </c>
      <c r="O11" s="340" t="s">
        <v>204</v>
      </c>
      <c r="P11" s="340" t="s">
        <v>19</v>
      </c>
      <c r="Q11" s="340" t="s">
        <v>233</v>
      </c>
      <c r="R11" s="340" t="s">
        <v>216</v>
      </c>
      <c r="S11" s="340" t="s">
        <v>217</v>
      </c>
      <c r="T11" s="641"/>
      <c r="U11" s="641"/>
      <c r="V11" s="641"/>
    </row>
    <row r="12" spans="1:22" ht="15" x14ac:dyDescent="0.2">
      <c r="A12" s="378">
        <v>1</v>
      </c>
      <c r="B12" s="379">
        <v>2</v>
      </c>
      <c r="C12" s="349">
        <v>3</v>
      </c>
      <c r="D12" s="378">
        <v>4</v>
      </c>
      <c r="E12" s="379">
        <v>5</v>
      </c>
      <c r="F12" s="349">
        <v>6</v>
      </c>
      <c r="G12" s="378">
        <v>7</v>
      </c>
      <c r="H12" s="379">
        <v>8</v>
      </c>
      <c r="I12" s="349">
        <v>9</v>
      </c>
      <c r="J12" s="378">
        <v>10</v>
      </c>
      <c r="K12" s="379">
        <v>11</v>
      </c>
      <c r="L12" s="349">
        <v>12</v>
      </c>
      <c r="M12" s="378">
        <v>13</v>
      </c>
      <c r="N12" s="379">
        <v>14</v>
      </c>
      <c r="O12" s="349">
        <v>15</v>
      </c>
      <c r="P12" s="378">
        <v>16</v>
      </c>
      <c r="Q12" s="379">
        <v>17</v>
      </c>
      <c r="R12" s="349">
        <v>18</v>
      </c>
      <c r="S12" s="378">
        <v>19</v>
      </c>
      <c r="T12" s="379">
        <v>20</v>
      </c>
      <c r="U12" s="378">
        <v>21</v>
      </c>
      <c r="V12" s="379">
        <v>22</v>
      </c>
    </row>
    <row r="13" spans="1:22" ht="28.5" customHeight="1" x14ac:dyDescent="0.25">
      <c r="A13" s="354">
        <v>1</v>
      </c>
      <c r="B13" s="119" t="s">
        <v>898</v>
      </c>
      <c r="C13" s="854" t="s">
        <v>913</v>
      </c>
      <c r="D13" s="855"/>
      <c r="E13" s="855"/>
      <c r="F13" s="855"/>
      <c r="G13" s="855"/>
      <c r="H13" s="855"/>
      <c r="I13" s="855"/>
      <c r="J13" s="855"/>
      <c r="K13" s="855"/>
      <c r="L13" s="855"/>
      <c r="M13" s="855"/>
      <c r="N13" s="855"/>
      <c r="O13" s="855"/>
      <c r="P13" s="855"/>
      <c r="Q13" s="855"/>
      <c r="R13" s="855"/>
      <c r="S13" s="855"/>
      <c r="T13" s="855"/>
      <c r="U13" s="855"/>
      <c r="V13" s="856"/>
    </row>
    <row r="14" spans="1:22" ht="28.5" customHeight="1" x14ac:dyDescent="0.25">
      <c r="A14" s="354">
        <v>2</v>
      </c>
      <c r="B14" s="119" t="s">
        <v>899</v>
      </c>
      <c r="C14" s="857"/>
      <c r="D14" s="858"/>
      <c r="E14" s="858"/>
      <c r="F14" s="858"/>
      <c r="G14" s="858"/>
      <c r="H14" s="858"/>
      <c r="I14" s="858"/>
      <c r="J14" s="858"/>
      <c r="K14" s="858"/>
      <c r="L14" s="858"/>
      <c r="M14" s="858"/>
      <c r="N14" s="858"/>
      <c r="O14" s="858"/>
      <c r="P14" s="858"/>
      <c r="Q14" s="858"/>
      <c r="R14" s="858"/>
      <c r="S14" s="858"/>
      <c r="T14" s="858"/>
      <c r="U14" s="858"/>
      <c r="V14" s="859"/>
    </row>
    <row r="15" spans="1:22" ht="28.5" customHeight="1" x14ac:dyDescent="0.25">
      <c r="A15" s="354">
        <v>3</v>
      </c>
      <c r="B15" s="119" t="s">
        <v>900</v>
      </c>
      <c r="C15" s="857"/>
      <c r="D15" s="858"/>
      <c r="E15" s="858"/>
      <c r="F15" s="858"/>
      <c r="G15" s="858"/>
      <c r="H15" s="858"/>
      <c r="I15" s="858"/>
      <c r="J15" s="858"/>
      <c r="K15" s="858"/>
      <c r="L15" s="858"/>
      <c r="M15" s="858"/>
      <c r="N15" s="858"/>
      <c r="O15" s="858"/>
      <c r="P15" s="858"/>
      <c r="Q15" s="858"/>
      <c r="R15" s="858"/>
      <c r="S15" s="858"/>
      <c r="T15" s="858"/>
      <c r="U15" s="858"/>
      <c r="V15" s="859"/>
    </row>
    <row r="16" spans="1:22" ht="28.5" customHeight="1" x14ac:dyDescent="0.25">
      <c r="A16" s="354">
        <v>4</v>
      </c>
      <c r="B16" s="119" t="s">
        <v>901</v>
      </c>
      <c r="C16" s="857"/>
      <c r="D16" s="858"/>
      <c r="E16" s="858"/>
      <c r="F16" s="858"/>
      <c r="G16" s="858"/>
      <c r="H16" s="858"/>
      <c r="I16" s="858"/>
      <c r="J16" s="858"/>
      <c r="K16" s="858"/>
      <c r="L16" s="858"/>
      <c r="M16" s="858"/>
      <c r="N16" s="858"/>
      <c r="O16" s="858"/>
      <c r="P16" s="858"/>
      <c r="Q16" s="858"/>
      <c r="R16" s="858"/>
      <c r="S16" s="858"/>
      <c r="T16" s="858"/>
      <c r="U16" s="858"/>
      <c r="V16" s="859"/>
    </row>
    <row r="17" spans="1:22" ht="28.5" customHeight="1" x14ac:dyDescent="0.25">
      <c r="A17" s="354">
        <v>5</v>
      </c>
      <c r="B17" s="119" t="s">
        <v>902</v>
      </c>
      <c r="C17" s="857"/>
      <c r="D17" s="858"/>
      <c r="E17" s="858"/>
      <c r="F17" s="858"/>
      <c r="G17" s="858"/>
      <c r="H17" s="858"/>
      <c r="I17" s="858"/>
      <c r="J17" s="858"/>
      <c r="K17" s="858"/>
      <c r="L17" s="858"/>
      <c r="M17" s="858"/>
      <c r="N17" s="858"/>
      <c r="O17" s="858"/>
      <c r="P17" s="858"/>
      <c r="Q17" s="858"/>
      <c r="R17" s="858"/>
      <c r="S17" s="858"/>
      <c r="T17" s="858"/>
      <c r="U17" s="858"/>
      <c r="V17" s="859"/>
    </row>
    <row r="18" spans="1:22" ht="28.5" customHeight="1" x14ac:dyDescent="0.25">
      <c r="A18" s="354">
        <v>6</v>
      </c>
      <c r="B18" s="119" t="s">
        <v>903</v>
      </c>
      <c r="C18" s="857"/>
      <c r="D18" s="858"/>
      <c r="E18" s="858"/>
      <c r="F18" s="858"/>
      <c r="G18" s="858"/>
      <c r="H18" s="858"/>
      <c r="I18" s="858"/>
      <c r="J18" s="858"/>
      <c r="K18" s="858"/>
      <c r="L18" s="858"/>
      <c r="M18" s="858"/>
      <c r="N18" s="858"/>
      <c r="O18" s="858"/>
      <c r="P18" s="858"/>
      <c r="Q18" s="858"/>
      <c r="R18" s="858"/>
      <c r="S18" s="858"/>
      <c r="T18" s="858"/>
      <c r="U18" s="858"/>
      <c r="V18" s="859"/>
    </row>
    <row r="19" spans="1:22" ht="28.5" customHeight="1" x14ac:dyDescent="0.25">
      <c r="A19" s="354"/>
      <c r="B19" s="119" t="s">
        <v>19</v>
      </c>
      <c r="C19" s="860"/>
      <c r="D19" s="861"/>
      <c r="E19" s="861"/>
      <c r="F19" s="861"/>
      <c r="G19" s="861"/>
      <c r="H19" s="861"/>
      <c r="I19" s="861"/>
      <c r="J19" s="861"/>
      <c r="K19" s="861"/>
      <c r="L19" s="861"/>
      <c r="M19" s="861"/>
      <c r="N19" s="861"/>
      <c r="O19" s="861"/>
      <c r="P19" s="861"/>
      <c r="Q19" s="861"/>
      <c r="R19" s="861"/>
      <c r="S19" s="861"/>
      <c r="T19" s="861"/>
      <c r="U19" s="861"/>
      <c r="V19" s="862"/>
    </row>
    <row r="23" spans="1:22" ht="23.25" customHeight="1" x14ac:dyDescent="0.25">
      <c r="A23" s="381"/>
      <c r="B23" s="381"/>
      <c r="C23" s="381"/>
      <c r="D23" s="381"/>
      <c r="E23" s="381"/>
      <c r="F23" s="381"/>
      <c r="G23" s="381"/>
      <c r="H23" s="381"/>
      <c r="I23" s="381"/>
      <c r="J23" s="381"/>
      <c r="K23" s="381"/>
      <c r="L23" s="381"/>
      <c r="M23" s="381"/>
      <c r="N23" s="381"/>
      <c r="O23" s="381"/>
      <c r="P23" s="381"/>
      <c r="Q23" s="381"/>
      <c r="R23" s="381"/>
      <c r="S23" s="381"/>
      <c r="T23" s="381"/>
      <c r="U23" s="381"/>
      <c r="V23" s="381"/>
    </row>
    <row r="24" spans="1:22" ht="23.25" customHeight="1" x14ac:dyDescent="0.25">
      <c r="A24" s="382" t="s">
        <v>12</v>
      </c>
      <c r="B24" s="382"/>
      <c r="C24" s="382"/>
      <c r="D24" s="382"/>
      <c r="E24" s="382"/>
      <c r="F24" s="382"/>
      <c r="G24" s="382"/>
      <c r="H24" s="382"/>
      <c r="I24" s="382"/>
      <c r="J24" s="382"/>
      <c r="K24" s="382"/>
      <c r="L24" s="382"/>
      <c r="M24" s="382"/>
      <c r="N24" s="381"/>
      <c r="O24" s="381"/>
      <c r="P24" s="381"/>
      <c r="Q24" s="381"/>
      <c r="R24" s="381"/>
      <c r="S24" s="381"/>
      <c r="T24" s="853" t="s">
        <v>13</v>
      </c>
      <c r="U24" s="853"/>
      <c r="V24" s="381"/>
    </row>
    <row r="25" spans="1:22" ht="23.25" customHeight="1" x14ac:dyDescent="0.25">
      <c r="A25" s="381"/>
      <c r="B25" s="383"/>
      <c r="C25" s="383"/>
      <c r="D25" s="383"/>
      <c r="E25" s="383"/>
      <c r="F25" s="383"/>
      <c r="G25" s="383"/>
      <c r="H25" s="383"/>
      <c r="I25" s="383"/>
      <c r="J25" s="383"/>
      <c r="K25" s="383"/>
      <c r="L25" s="383"/>
      <c r="M25" s="383"/>
      <c r="N25" s="383"/>
      <c r="O25" s="383"/>
      <c r="P25" s="383"/>
      <c r="Q25" s="383"/>
      <c r="R25" s="863" t="s">
        <v>14</v>
      </c>
      <c r="S25" s="863"/>
      <c r="T25" s="863"/>
      <c r="U25" s="863"/>
      <c r="V25" s="863"/>
    </row>
    <row r="26" spans="1:22" ht="23.25" customHeight="1" x14ac:dyDescent="0.25">
      <c r="A26" s="381"/>
      <c r="B26" s="383"/>
      <c r="C26" s="383"/>
      <c r="D26" s="383"/>
      <c r="E26" s="383"/>
      <c r="F26" s="383"/>
      <c r="G26" s="383"/>
      <c r="H26" s="383"/>
      <c r="I26" s="383"/>
      <c r="J26" s="383"/>
      <c r="K26" s="383"/>
      <c r="L26" s="383"/>
      <c r="M26" s="383"/>
      <c r="N26" s="383"/>
      <c r="O26" s="383"/>
      <c r="P26" s="383"/>
      <c r="Q26" s="383"/>
      <c r="R26" s="863" t="s">
        <v>20</v>
      </c>
      <c r="S26" s="863"/>
      <c r="T26" s="863"/>
      <c r="U26" s="863"/>
      <c r="V26" s="863"/>
    </row>
    <row r="27" spans="1:22" ht="23.25" customHeight="1" x14ac:dyDescent="0.25">
      <c r="A27" s="381"/>
      <c r="B27" s="381"/>
      <c r="C27" s="381"/>
      <c r="D27" s="381"/>
      <c r="E27" s="381"/>
      <c r="F27" s="381"/>
      <c r="G27" s="381"/>
      <c r="H27" s="381"/>
      <c r="I27" s="381"/>
      <c r="J27" s="381"/>
      <c r="K27" s="381"/>
      <c r="L27" s="381"/>
      <c r="M27" s="381"/>
      <c r="N27" s="381"/>
      <c r="O27" s="381"/>
      <c r="P27" s="381"/>
      <c r="Q27" s="381"/>
      <c r="R27" s="381"/>
      <c r="S27" s="807" t="s">
        <v>86</v>
      </c>
      <c r="T27" s="807"/>
      <c r="U27" s="807"/>
      <c r="V27" s="381"/>
    </row>
  </sheetData>
  <mergeCells count="25">
    <mergeCell ref="P8:V8"/>
    <mergeCell ref="Q1:V1"/>
    <mergeCell ref="K10:M10"/>
    <mergeCell ref="N10:P10"/>
    <mergeCell ref="Q10:S10"/>
    <mergeCell ref="A3:Q3"/>
    <mergeCell ref="A4:P4"/>
    <mergeCell ref="A5:Q5"/>
    <mergeCell ref="A7:S7"/>
    <mergeCell ref="P9:V9"/>
    <mergeCell ref="V10:V11"/>
    <mergeCell ref="A9:C9"/>
    <mergeCell ref="S27:U27"/>
    <mergeCell ref="U10:U11"/>
    <mergeCell ref="T10:T11"/>
    <mergeCell ref="A10:A11"/>
    <mergeCell ref="B10:B11"/>
    <mergeCell ref="C10:C11"/>
    <mergeCell ref="T24:U24"/>
    <mergeCell ref="D10:D11"/>
    <mergeCell ref="E10:G10"/>
    <mergeCell ref="H10:J10"/>
    <mergeCell ref="C13:V19"/>
    <mergeCell ref="R26:V26"/>
    <mergeCell ref="R25:V25"/>
  </mergeCells>
  <printOptions horizontalCentered="1"/>
  <pageMargins left="0.70866141732283472" right="0.70866141732283472" top="0.23622047244094491" bottom="0" header="0.31496062992125984" footer="0.31496062992125984"/>
  <pageSetup paperSize="9"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zoomScaleSheetLayoutView="100" workbookViewId="0">
      <selection activeCell="I19" sqref="I19"/>
    </sheetView>
  </sheetViews>
  <sheetFormatPr defaultRowHeight="12.75" x14ac:dyDescent="0.2"/>
  <cols>
    <col min="1" max="1" width="9.140625" style="15"/>
    <col min="2" max="2" width="17.140625" style="15" customWidth="1"/>
    <col min="3" max="3" width="16.5703125" style="15" customWidth="1"/>
    <col min="4" max="4" width="15.85546875" style="15" customWidth="1"/>
    <col min="5" max="5" width="18.85546875" style="15" customWidth="1"/>
    <col min="6" max="6" width="18.85546875" style="575" customWidth="1"/>
    <col min="7" max="7" width="19" style="15" customWidth="1"/>
    <col min="8" max="8" width="22.5703125" style="15" customWidth="1"/>
    <col min="9" max="9" width="16.7109375" style="15" customWidth="1"/>
    <col min="10" max="10" width="30.140625" style="15" customWidth="1"/>
    <col min="11" max="16384" width="9.140625" style="15"/>
  </cols>
  <sheetData>
    <row r="1" spans="1:23" customFormat="1" ht="15" x14ac:dyDescent="0.2">
      <c r="J1" s="39" t="s">
        <v>68</v>
      </c>
      <c r="K1" s="41"/>
    </row>
    <row r="2" spans="1:23" customFormat="1" ht="15" x14ac:dyDescent="0.2">
      <c r="D2" s="43" t="s">
        <v>0</v>
      </c>
      <c r="E2" s="43"/>
      <c r="F2" s="43"/>
      <c r="G2" s="43"/>
      <c r="H2" s="43"/>
      <c r="I2" s="43"/>
      <c r="J2" s="43"/>
      <c r="K2" s="43"/>
    </row>
    <row r="3" spans="1:23" customFormat="1" ht="20.25" customHeight="1" x14ac:dyDescent="0.3">
      <c r="B3" s="148"/>
      <c r="C3" s="865" t="s">
        <v>741</v>
      </c>
      <c r="D3" s="865"/>
      <c r="E3" s="865"/>
      <c r="F3" s="865"/>
      <c r="G3" s="865"/>
      <c r="H3" s="122"/>
      <c r="I3" s="122"/>
      <c r="J3" s="122"/>
      <c r="K3" s="42"/>
    </row>
    <row r="4" spans="1:23" customFormat="1" ht="10.5" customHeight="1" x14ac:dyDescent="0.2"/>
    <row r="5" spans="1:23" ht="30.75" customHeight="1" x14ac:dyDescent="0.2">
      <c r="A5" s="866" t="s">
        <v>814</v>
      </c>
      <c r="B5" s="866"/>
      <c r="C5" s="866"/>
      <c r="D5" s="866"/>
      <c r="E5" s="866"/>
      <c r="F5" s="866"/>
      <c r="G5" s="866"/>
      <c r="H5" s="866"/>
      <c r="I5" s="866"/>
      <c r="J5" s="866"/>
    </row>
    <row r="7" spans="1:23" ht="0.75" customHeight="1" x14ac:dyDescent="0.2"/>
    <row r="8" spans="1:23" ht="15.75" x14ac:dyDescent="0.25">
      <c r="A8" s="695" t="s">
        <v>948</v>
      </c>
      <c r="B8" s="695"/>
      <c r="C8" s="695"/>
      <c r="J8" s="31" t="s">
        <v>25</v>
      </c>
    </row>
    <row r="9" spans="1:23" x14ac:dyDescent="0.2">
      <c r="D9" s="768" t="s">
        <v>831</v>
      </c>
      <c r="E9" s="768"/>
      <c r="F9" s="768"/>
      <c r="G9" s="768"/>
      <c r="H9" s="768"/>
      <c r="I9" s="768"/>
      <c r="J9" s="768"/>
      <c r="V9" s="19"/>
      <c r="W9" s="21"/>
    </row>
    <row r="10" spans="1:23" ht="44.25" customHeight="1" x14ac:dyDescent="0.2">
      <c r="A10" s="5" t="s">
        <v>2</v>
      </c>
      <c r="B10" s="5" t="s">
        <v>3</v>
      </c>
      <c r="C10" s="290" t="s">
        <v>856</v>
      </c>
      <c r="D10" s="290" t="s">
        <v>858</v>
      </c>
      <c r="E10" s="2" t="s">
        <v>116</v>
      </c>
      <c r="F10" s="574" t="s">
        <v>962</v>
      </c>
      <c r="G10" s="5" t="s">
        <v>227</v>
      </c>
      <c r="H10" s="2" t="s">
        <v>707</v>
      </c>
      <c r="I10" s="2" t="s">
        <v>157</v>
      </c>
      <c r="J10" s="32" t="s">
        <v>859</v>
      </c>
    </row>
    <row r="11" spans="1:23" s="110" customFormat="1" ht="15.75" customHeight="1" x14ac:dyDescent="0.2">
      <c r="A11" s="66">
        <v>1</v>
      </c>
      <c r="B11" s="65">
        <v>2</v>
      </c>
      <c r="C11" s="66">
        <v>3</v>
      </c>
      <c r="D11" s="65">
        <v>4</v>
      </c>
      <c r="E11" s="66">
        <v>5</v>
      </c>
      <c r="F11" s="66">
        <v>7</v>
      </c>
      <c r="G11" s="65">
        <v>6</v>
      </c>
      <c r="H11" s="66">
        <v>7</v>
      </c>
      <c r="I11" s="65">
        <v>8</v>
      </c>
      <c r="J11" s="66">
        <v>9</v>
      </c>
    </row>
    <row r="12" spans="1:23" ht="23.25" customHeight="1" x14ac:dyDescent="0.2">
      <c r="A12" s="297">
        <v>1</v>
      </c>
      <c r="B12" s="28" t="s">
        <v>898</v>
      </c>
      <c r="C12" s="384">
        <v>133.1106957179544</v>
      </c>
      <c r="D12" s="19">
        <v>0</v>
      </c>
      <c r="E12" s="19">
        <v>71.2</v>
      </c>
      <c r="F12" s="19">
        <v>88.03</v>
      </c>
      <c r="G12" s="28">
        <v>0</v>
      </c>
      <c r="H12" s="19">
        <v>75</v>
      </c>
      <c r="I12" s="19">
        <v>25.83</v>
      </c>
      <c r="J12" s="19">
        <f>D12+E12+F12-I12</f>
        <v>133.40000000000003</v>
      </c>
    </row>
    <row r="13" spans="1:23" ht="23.25" customHeight="1" x14ac:dyDescent="0.2">
      <c r="A13" s="297">
        <v>2</v>
      </c>
      <c r="B13" s="28" t="s">
        <v>899</v>
      </c>
      <c r="C13" s="384">
        <v>2.4930207080919784</v>
      </c>
      <c r="D13" s="19">
        <v>0</v>
      </c>
      <c r="E13" s="19">
        <v>1.63</v>
      </c>
      <c r="F13" s="19">
        <v>0</v>
      </c>
      <c r="G13" s="19">
        <v>0</v>
      </c>
      <c r="H13" s="19">
        <v>75</v>
      </c>
      <c r="I13" s="19">
        <v>1.63</v>
      </c>
      <c r="J13" s="19">
        <f t="shared" ref="J13:J18" si="0">D13+E13+F13-I13</f>
        <v>0</v>
      </c>
    </row>
    <row r="14" spans="1:23" ht="23.25" customHeight="1" x14ac:dyDescent="0.2">
      <c r="A14" s="297">
        <v>3</v>
      </c>
      <c r="B14" s="28" t="s">
        <v>900</v>
      </c>
      <c r="C14" s="384">
        <v>0.35724885052504035</v>
      </c>
      <c r="D14" s="19">
        <v>0</v>
      </c>
      <c r="E14" s="19">
        <v>0.09</v>
      </c>
      <c r="F14" s="19">
        <v>0</v>
      </c>
      <c r="G14" s="19">
        <v>0</v>
      </c>
      <c r="H14" s="19">
        <v>75</v>
      </c>
      <c r="I14" s="19">
        <v>0.09</v>
      </c>
      <c r="J14" s="19">
        <f t="shared" si="0"/>
        <v>0</v>
      </c>
    </row>
    <row r="15" spans="1:23" ht="23.25" customHeight="1" x14ac:dyDescent="0.2">
      <c r="A15" s="297">
        <v>4</v>
      </c>
      <c r="B15" s="28" t="s">
        <v>901</v>
      </c>
      <c r="C15" s="384">
        <v>37.458022201361139</v>
      </c>
      <c r="D15" s="19">
        <v>0</v>
      </c>
      <c r="E15" s="19">
        <v>25.25</v>
      </c>
      <c r="F15" s="19">
        <v>0</v>
      </c>
      <c r="G15" s="19">
        <v>0</v>
      </c>
      <c r="H15" s="19">
        <v>75</v>
      </c>
      <c r="I15" s="19">
        <v>25.25</v>
      </c>
      <c r="J15" s="19">
        <f t="shared" si="0"/>
        <v>0</v>
      </c>
    </row>
    <row r="16" spans="1:23" ht="23.25" customHeight="1" x14ac:dyDescent="0.2">
      <c r="A16" s="297">
        <v>5</v>
      </c>
      <c r="B16" s="28" t="s">
        <v>902</v>
      </c>
      <c r="C16" s="384">
        <v>28.778965519602046</v>
      </c>
      <c r="D16" s="19">
        <v>0</v>
      </c>
      <c r="E16" s="19">
        <v>21.35</v>
      </c>
      <c r="F16" s="19">
        <v>0</v>
      </c>
      <c r="G16" s="19">
        <v>0</v>
      </c>
      <c r="H16" s="19">
        <v>75</v>
      </c>
      <c r="I16" s="19">
        <v>21.35</v>
      </c>
      <c r="J16" s="19">
        <f t="shared" si="0"/>
        <v>0</v>
      </c>
    </row>
    <row r="17" spans="1:13" ht="23.25" customHeight="1" x14ac:dyDescent="0.2">
      <c r="A17" s="297">
        <v>6</v>
      </c>
      <c r="B17" s="28" t="s">
        <v>903</v>
      </c>
      <c r="C17" s="384">
        <v>17.87204700246539</v>
      </c>
      <c r="D17" s="19">
        <v>0</v>
      </c>
      <c r="E17" s="19">
        <v>12.52</v>
      </c>
      <c r="F17" s="19">
        <v>0</v>
      </c>
      <c r="G17" s="19">
        <v>0</v>
      </c>
      <c r="H17" s="19">
        <v>75</v>
      </c>
      <c r="I17" s="19">
        <v>12.52</v>
      </c>
      <c r="J17" s="19">
        <f t="shared" si="0"/>
        <v>0</v>
      </c>
    </row>
    <row r="18" spans="1:13" ht="23.25" customHeight="1" x14ac:dyDescent="0.2">
      <c r="A18" s="297"/>
      <c r="B18" s="28" t="s">
        <v>19</v>
      </c>
      <c r="C18" s="401">
        <v>220.07</v>
      </c>
      <c r="D18" s="28">
        <f>SUM(D12:D17)</f>
        <v>0</v>
      </c>
      <c r="E18" s="28">
        <f>SUM(E12:E17)</f>
        <v>132.04000000000002</v>
      </c>
      <c r="F18" s="28">
        <f>SUM(F12:F17)</f>
        <v>88.03</v>
      </c>
      <c r="G18" s="28">
        <v>0</v>
      </c>
      <c r="H18" s="28">
        <v>75</v>
      </c>
      <c r="I18" s="28">
        <f>SUM(I12:I17)</f>
        <v>86.67</v>
      </c>
      <c r="J18" s="28">
        <f t="shared" si="0"/>
        <v>133.40000000000003</v>
      </c>
    </row>
    <row r="19" spans="1:13" x14ac:dyDescent="0.2">
      <c r="E19" s="29"/>
      <c r="F19" s="29"/>
      <c r="G19" s="29"/>
      <c r="H19" s="29"/>
      <c r="I19" s="624">
        <f>I18/C18</f>
        <v>0.39382923615213344</v>
      </c>
      <c r="J19" s="21"/>
    </row>
    <row r="20" spans="1:13" x14ac:dyDescent="0.2">
      <c r="E20" s="11"/>
      <c r="F20" s="11"/>
      <c r="G20" s="11"/>
      <c r="H20" s="11"/>
      <c r="I20" s="29"/>
      <c r="J20" s="21"/>
    </row>
    <row r="21" spans="1:13" x14ac:dyDescent="0.2">
      <c r="A21" s="34" t="s">
        <v>12</v>
      </c>
      <c r="E21" s="34"/>
      <c r="F21" s="34"/>
      <c r="G21" s="34"/>
      <c r="H21" s="34"/>
      <c r="J21" s="647" t="s">
        <v>13</v>
      </c>
      <c r="K21" s="647"/>
    </row>
    <row r="22" spans="1:13" x14ac:dyDescent="0.2">
      <c r="E22" s="630" t="s">
        <v>14</v>
      </c>
      <c r="F22" s="630"/>
      <c r="G22" s="630"/>
      <c r="H22" s="630"/>
      <c r="I22" s="630"/>
      <c r="J22" s="630"/>
    </row>
    <row r="23" spans="1:13" x14ac:dyDescent="0.2">
      <c r="E23" s="630" t="s">
        <v>20</v>
      </c>
      <c r="F23" s="630"/>
      <c r="G23" s="630"/>
      <c r="H23" s="630"/>
      <c r="I23" s="630"/>
      <c r="J23" s="630"/>
    </row>
    <row r="24" spans="1:13" x14ac:dyDescent="0.2">
      <c r="J24" s="646" t="s">
        <v>86</v>
      </c>
      <c r="K24" s="646"/>
      <c r="L24" s="646"/>
      <c r="M24" s="646"/>
    </row>
  </sheetData>
  <mergeCells count="8">
    <mergeCell ref="C3:G3"/>
    <mergeCell ref="J24:M24"/>
    <mergeCell ref="D9:J9"/>
    <mergeCell ref="E22:J22"/>
    <mergeCell ref="E23:J23"/>
    <mergeCell ref="A5:J5"/>
    <mergeCell ref="J21:K21"/>
    <mergeCell ref="A8:C8"/>
  </mergeCells>
  <phoneticPr fontId="0" type="noConversion"/>
  <printOptions horizontalCentered="1"/>
  <pageMargins left="0.70866141732283472" right="0.70866141732283472" top="0.23622047244094491" bottom="0" header="0.31496062992125984" footer="0.31496062992125984"/>
  <pageSetup paperSize="9" scale="72" orientation="landscape" r:id="rId1"/>
  <colBreaks count="1" manualBreakCount="1">
    <brk id="10"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opLeftCell="A13" zoomScaleSheetLayoutView="81" workbookViewId="0">
      <selection activeCell="B30" sqref="B30:I30"/>
    </sheetView>
  </sheetViews>
  <sheetFormatPr defaultRowHeight="12.75" x14ac:dyDescent="0.2"/>
  <cols>
    <col min="1" max="1" width="4.42578125" style="15" customWidth="1"/>
    <col min="2" max="2" width="37.28515625" style="15" customWidth="1"/>
    <col min="3" max="3" width="12.28515625" style="15" customWidth="1"/>
    <col min="4" max="5" width="15.140625" style="15" customWidth="1"/>
    <col min="6" max="6" width="15.140625" style="575" customWidth="1"/>
    <col min="7" max="7" width="15.85546875" style="15" customWidth="1"/>
    <col min="8" max="8" width="12.5703125" style="15" customWidth="1"/>
    <col min="9" max="9" width="30.28515625" style="15" customWidth="1"/>
    <col min="10" max="16384" width="9.140625" style="15"/>
  </cols>
  <sheetData>
    <row r="1" spans="1:21" customFormat="1" ht="15" x14ac:dyDescent="0.2">
      <c r="D1" s="34"/>
      <c r="E1" s="34"/>
      <c r="F1" s="34"/>
      <c r="G1" s="34"/>
      <c r="H1" s="15"/>
      <c r="I1" s="39" t="s">
        <v>69</v>
      </c>
      <c r="J1" s="34"/>
      <c r="K1" s="15"/>
      <c r="M1" s="15"/>
      <c r="N1" s="41"/>
      <c r="O1" s="41"/>
    </row>
    <row r="2" spans="1:21" customFormat="1" ht="15" x14ac:dyDescent="0.2">
      <c r="A2" s="777" t="s">
        <v>0</v>
      </c>
      <c r="B2" s="777"/>
      <c r="C2" s="777"/>
      <c r="D2" s="777"/>
      <c r="E2" s="777"/>
      <c r="F2" s="777"/>
      <c r="G2" s="777"/>
      <c r="H2" s="777"/>
      <c r="I2" s="777"/>
      <c r="J2" s="43"/>
      <c r="K2" s="43"/>
      <c r="L2" s="43"/>
      <c r="M2" s="43"/>
      <c r="N2" s="43"/>
      <c r="O2" s="43"/>
    </row>
    <row r="3" spans="1:21" customFormat="1" ht="20.25" x14ac:dyDescent="0.3">
      <c r="A3" s="674" t="s">
        <v>741</v>
      </c>
      <c r="B3" s="674"/>
      <c r="C3" s="674"/>
      <c r="D3" s="674"/>
      <c r="E3" s="674"/>
      <c r="F3" s="674"/>
      <c r="G3" s="674"/>
      <c r="H3" s="674"/>
      <c r="I3" s="674"/>
      <c r="J3" s="42"/>
      <c r="K3" s="42"/>
      <c r="L3" s="42"/>
      <c r="M3" s="42"/>
      <c r="N3" s="42"/>
      <c r="O3" s="42"/>
    </row>
    <row r="4" spans="1:21" customFormat="1" ht="10.5" customHeight="1" x14ac:dyDescent="0.2"/>
    <row r="5" spans="1:21" ht="19.5" customHeight="1" x14ac:dyDescent="0.25">
      <c r="A5" s="675" t="s">
        <v>815</v>
      </c>
      <c r="B5" s="777"/>
      <c r="C5" s="777"/>
      <c r="D5" s="777"/>
      <c r="E5" s="777"/>
      <c r="F5" s="777"/>
      <c r="G5" s="777"/>
      <c r="H5" s="777"/>
      <c r="I5" s="777"/>
    </row>
    <row r="7" spans="1:21" s="13" customFormat="1" ht="15.75" hidden="1" customHeight="1" x14ac:dyDescent="0.25">
      <c r="A7" s="15"/>
      <c r="B7" s="15"/>
      <c r="C7" s="15"/>
      <c r="D7" s="15"/>
      <c r="E7" s="15"/>
      <c r="F7" s="575"/>
      <c r="G7" s="15"/>
      <c r="H7" s="15"/>
      <c r="I7" s="15"/>
      <c r="J7" s="15"/>
      <c r="K7" s="15"/>
    </row>
    <row r="8" spans="1:21" s="13" customFormat="1" ht="15.75" x14ac:dyDescent="0.25">
      <c r="A8" s="695" t="s">
        <v>948</v>
      </c>
      <c r="B8" s="695"/>
      <c r="C8" s="695"/>
      <c r="D8" s="15"/>
      <c r="E8" s="15"/>
      <c r="F8" s="575"/>
      <c r="G8" s="15"/>
      <c r="H8" s="15"/>
      <c r="I8" s="31" t="s">
        <v>29</v>
      </c>
      <c r="J8" s="15"/>
    </row>
    <row r="9" spans="1:21" s="13" customFormat="1" ht="15.75" x14ac:dyDescent="0.25">
      <c r="A9" s="14"/>
      <c r="B9" s="15"/>
      <c r="C9" s="15"/>
      <c r="D9" s="97"/>
      <c r="E9" s="97"/>
      <c r="F9" s="108"/>
      <c r="H9" s="768" t="s">
        <v>831</v>
      </c>
      <c r="I9" s="768"/>
      <c r="K9" s="97"/>
      <c r="L9" s="97"/>
      <c r="M9" s="97"/>
      <c r="T9" s="119"/>
      <c r="U9" s="117"/>
    </row>
    <row r="10" spans="1:21" s="35" customFormat="1" ht="55.5" customHeight="1" x14ac:dyDescent="0.2">
      <c r="A10" s="37"/>
      <c r="B10" s="5" t="s">
        <v>30</v>
      </c>
      <c r="C10" s="289" t="s">
        <v>860</v>
      </c>
      <c r="D10" s="289" t="s">
        <v>823</v>
      </c>
      <c r="E10" s="5" t="s">
        <v>226</v>
      </c>
      <c r="F10" s="571" t="s">
        <v>970</v>
      </c>
      <c r="G10" s="5" t="s">
        <v>227</v>
      </c>
      <c r="H10" s="5" t="s">
        <v>75</v>
      </c>
      <c r="I10" s="289" t="s">
        <v>861</v>
      </c>
    </row>
    <row r="11" spans="1:21" s="35" customFormat="1" ht="14.25" customHeight="1" x14ac:dyDescent="0.2">
      <c r="A11" s="5">
        <v>1</v>
      </c>
      <c r="B11" s="5">
        <v>2</v>
      </c>
      <c r="C11" s="5">
        <v>3</v>
      </c>
      <c r="D11" s="5">
        <v>4</v>
      </c>
      <c r="E11" s="5">
        <v>5</v>
      </c>
      <c r="F11" s="571"/>
      <c r="G11" s="5">
        <v>6</v>
      </c>
      <c r="H11" s="5">
        <v>7</v>
      </c>
      <c r="I11" s="5">
        <v>8</v>
      </c>
    </row>
    <row r="12" spans="1:21" ht="16.5" customHeight="1" x14ac:dyDescent="0.2">
      <c r="A12" s="28" t="s">
        <v>31</v>
      </c>
      <c r="B12" s="28" t="s">
        <v>32</v>
      </c>
      <c r="C12" s="633"/>
      <c r="D12" s="633"/>
      <c r="E12" s="633"/>
      <c r="F12" s="570"/>
      <c r="G12" s="633"/>
      <c r="H12" s="19"/>
      <c r="I12" s="633"/>
    </row>
    <row r="13" spans="1:21" ht="20.25" customHeight="1" x14ac:dyDescent="0.2">
      <c r="A13" s="19"/>
      <c r="B13" s="19" t="s">
        <v>33</v>
      </c>
      <c r="C13" s="633"/>
      <c r="D13" s="633"/>
      <c r="E13" s="633"/>
      <c r="F13" s="570"/>
      <c r="G13" s="633"/>
      <c r="H13" s="19"/>
      <c r="I13" s="633"/>
    </row>
    <row r="14" spans="1:21" ht="17.25" customHeight="1" x14ac:dyDescent="0.2">
      <c r="A14" s="19"/>
      <c r="B14" s="19" t="s">
        <v>190</v>
      </c>
      <c r="C14" s="633"/>
      <c r="D14" s="633"/>
      <c r="E14" s="633"/>
      <c r="F14" s="570"/>
      <c r="G14" s="633"/>
      <c r="H14" s="19"/>
      <c r="I14" s="633"/>
    </row>
    <row r="15" spans="1:21" s="35" customFormat="1" ht="33.75" customHeight="1" x14ac:dyDescent="0.2">
      <c r="A15" s="36"/>
      <c r="B15" s="36" t="s">
        <v>191</v>
      </c>
      <c r="C15" s="633"/>
      <c r="D15" s="633"/>
      <c r="E15" s="633"/>
      <c r="F15" s="570"/>
      <c r="G15" s="633"/>
      <c r="H15" s="36"/>
      <c r="I15" s="633"/>
    </row>
    <row r="16" spans="1:21" s="35" customFormat="1" x14ac:dyDescent="0.2">
      <c r="A16" s="36"/>
      <c r="B16" s="37" t="s">
        <v>34</v>
      </c>
      <c r="C16" s="17"/>
      <c r="D16" s="17"/>
      <c r="E16" s="17"/>
      <c r="F16" s="578"/>
      <c r="G16" s="17"/>
      <c r="H16" s="17"/>
      <c r="I16" s="36"/>
    </row>
    <row r="17" spans="1:11" s="35" customFormat="1" ht="40.5" customHeight="1" x14ac:dyDescent="0.2">
      <c r="A17" s="37" t="s">
        <v>35</v>
      </c>
      <c r="B17" s="37" t="s">
        <v>225</v>
      </c>
      <c r="C17" s="867">
        <v>284.10000000000002</v>
      </c>
      <c r="D17" s="867">
        <v>35.54</v>
      </c>
      <c r="E17" s="867">
        <v>134.91999999999999</v>
      </c>
      <c r="F17" s="868">
        <v>113.64</v>
      </c>
      <c r="G17" s="867">
        <v>0</v>
      </c>
      <c r="H17" s="36">
        <v>62.08</v>
      </c>
      <c r="I17" s="867">
        <f>D17+E17+F17-H17</f>
        <v>222.01999999999998</v>
      </c>
    </row>
    <row r="18" spans="1:11" ht="28.5" customHeight="1" x14ac:dyDescent="0.2">
      <c r="A18" s="19"/>
      <c r="B18" s="141" t="s">
        <v>193</v>
      </c>
      <c r="C18" s="867"/>
      <c r="D18" s="867"/>
      <c r="E18" s="867"/>
      <c r="F18" s="869"/>
      <c r="G18" s="867"/>
      <c r="H18" s="19"/>
      <c r="I18" s="867"/>
    </row>
    <row r="19" spans="1:11" ht="19.5" customHeight="1" x14ac:dyDescent="0.2">
      <c r="A19" s="19"/>
      <c r="B19" s="36" t="s">
        <v>36</v>
      </c>
      <c r="C19" s="867"/>
      <c r="D19" s="867"/>
      <c r="E19" s="867"/>
      <c r="F19" s="869"/>
      <c r="G19" s="867"/>
      <c r="H19" s="19"/>
      <c r="I19" s="867"/>
    </row>
    <row r="20" spans="1:11" ht="21.75" customHeight="1" x14ac:dyDescent="0.2">
      <c r="A20" s="19"/>
      <c r="B20" s="36" t="s">
        <v>194</v>
      </c>
      <c r="C20" s="867"/>
      <c r="D20" s="867"/>
      <c r="E20" s="867"/>
      <c r="F20" s="869"/>
      <c r="G20" s="867"/>
      <c r="H20" s="19"/>
      <c r="I20" s="867"/>
    </row>
    <row r="21" spans="1:11" s="35" customFormat="1" ht="27.75" customHeight="1" x14ac:dyDescent="0.2">
      <c r="A21" s="36"/>
      <c r="B21" s="36" t="s">
        <v>37</v>
      </c>
      <c r="C21" s="867"/>
      <c r="D21" s="867"/>
      <c r="E21" s="867"/>
      <c r="F21" s="869"/>
      <c r="G21" s="867"/>
      <c r="H21" s="36"/>
      <c r="I21" s="867"/>
    </row>
    <row r="22" spans="1:11" s="35" customFormat="1" ht="19.5" customHeight="1" x14ac:dyDescent="0.2">
      <c r="A22" s="36"/>
      <c r="B22" s="36" t="s">
        <v>192</v>
      </c>
      <c r="C22" s="867"/>
      <c r="D22" s="867"/>
      <c r="E22" s="867"/>
      <c r="F22" s="869"/>
      <c r="G22" s="867"/>
      <c r="H22" s="36"/>
      <c r="I22" s="867"/>
    </row>
    <row r="23" spans="1:11" s="35" customFormat="1" ht="27.75" customHeight="1" x14ac:dyDescent="0.2">
      <c r="A23" s="36"/>
      <c r="B23" s="36" t="s">
        <v>195</v>
      </c>
      <c r="C23" s="867"/>
      <c r="D23" s="867"/>
      <c r="E23" s="867"/>
      <c r="F23" s="869"/>
      <c r="G23" s="867"/>
      <c r="H23" s="36"/>
      <c r="I23" s="867"/>
    </row>
    <row r="24" spans="1:11" s="35" customFormat="1" ht="18.75" customHeight="1" x14ac:dyDescent="0.2">
      <c r="A24" s="37"/>
      <c r="B24" s="36" t="s">
        <v>196</v>
      </c>
      <c r="C24" s="867"/>
      <c r="D24" s="867"/>
      <c r="E24" s="867"/>
      <c r="F24" s="870"/>
      <c r="G24" s="867"/>
      <c r="H24" s="36"/>
      <c r="I24" s="867"/>
    </row>
    <row r="25" spans="1:11" s="35" customFormat="1" ht="19.5" customHeight="1" x14ac:dyDescent="0.2">
      <c r="A25" s="37"/>
      <c r="B25" s="37" t="s">
        <v>34</v>
      </c>
      <c r="C25" s="609">
        <v>284.10000000000002</v>
      </c>
      <c r="D25" s="336">
        <v>35.54</v>
      </c>
      <c r="E25" s="336">
        <v>134.91999999999999</v>
      </c>
      <c r="F25" s="571">
        <v>113.64</v>
      </c>
      <c r="G25" s="336">
        <v>0</v>
      </c>
      <c r="H25" s="37">
        <v>62.08</v>
      </c>
      <c r="I25" s="37">
        <v>222.02</v>
      </c>
    </row>
    <row r="26" spans="1:11" x14ac:dyDescent="0.2">
      <c r="A26" s="19"/>
      <c r="B26" s="28" t="s">
        <v>38</v>
      </c>
      <c r="C26" s="17"/>
      <c r="D26" s="17"/>
      <c r="E26" s="17"/>
      <c r="F26" s="578"/>
      <c r="G26" s="17"/>
      <c r="H26" s="19"/>
      <c r="I26" s="19"/>
    </row>
    <row r="27" spans="1:11" s="35" customFormat="1" ht="15.75" customHeight="1" x14ac:dyDescent="0.2">
      <c r="H27" s="625">
        <f>H25/C25</f>
        <v>0.21851460753255894</v>
      </c>
    </row>
    <row r="28" spans="1:11" s="35" customFormat="1" ht="15.75" customHeight="1" x14ac:dyDescent="0.2"/>
    <row r="29" spans="1:11" ht="13.15" customHeight="1" x14ac:dyDescent="0.2">
      <c r="B29" s="14" t="s">
        <v>12</v>
      </c>
      <c r="C29" s="14"/>
      <c r="D29" s="14"/>
      <c r="E29" s="14"/>
      <c r="F29" s="14"/>
      <c r="G29" s="14"/>
      <c r="H29" s="647" t="s">
        <v>13</v>
      </c>
      <c r="I29" s="647"/>
    </row>
    <row r="30" spans="1:11" ht="13.9" customHeight="1" x14ac:dyDescent="0.2">
      <c r="B30" s="630" t="s">
        <v>14</v>
      </c>
      <c r="C30" s="630"/>
      <c r="D30" s="630"/>
      <c r="E30" s="630"/>
      <c r="F30" s="630"/>
      <c r="G30" s="630"/>
      <c r="H30" s="630"/>
      <c r="I30" s="630"/>
    </row>
    <row r="31" spans="1:11" ht="12.6" customHeight="1" x14ac:dyDescent="0.2">
      <c r="B31" s="630" t="s">
        <v>20</v>
      </c>
      <c r="C31" s="630"/>
      <c r="D31" s="630"/>
      <c r="E31" s="630"/>
      <c r="F31" s="630"/>
      <c r="G31" s="630"/>
      <c r="H31" s="630"/>
      <c r="I31" s="630"/>
    </row>
    <row r="32" spans="1:11" x14ac:dyDescent="0.2">
      <c r="B32" s="14"/>
      <c r="C32" s="14"/>
      <c r="D32" s="14"/>
      <c r="E32" s="14"/>
      <c r="F32" s="14"/>
      <c r="G32" s="14"/>
      <c r="H32" s="646" t="s">
        <v>86</v>
      </c>
      <c r="I32" s="646"/>
      <c r="J32" s="646"/>
      <c r="K32" s="646"/>
    </row>
  </sheetData>
  <mergeCells count="20">
    <mergeCell ref="D17:D24"/>
    <mergeCell ref="E17:E24"/>
    <mergeCell ref="G17:G24"/>
    <mergeCell ref="H29:I29"/>
    <mergeCell ref="H32:K32"/>
    <mergeCell ref="B31:I31"/>
    <mergeCell ref="C17:C24"/>
    <mergeCell ref="I17:I24"/>
    <mergeCell ref="B30:I30"/>
    <mergeCell ref="F17:F24"/>
    <mergeCell ref="A2:I2"/>
    <mergeCell ref="A3:I3"/>
    <mergeCell ref="C12:C15"/>
    <mergeCell ref="D12:D15"/>
    <mergeCell ref="G12:G15"/>
    <mergeCell ref="I12:I15"/>
    <mergeCell ref="A5:I5"/>
    <mergeCell ref="E12:E15"/>
    <mergeCell ref="H9:I9"/>
    <mergeCell ref="A8:C8"/>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F20" sqref="F20"/>
    </sheetView>
  </sheetViews>
  <sheetFormatPr defaultRowHeight="12.75" x14ac:dyDescent="0.2"/>
  <sheetData>
    <row r="2" spans="2:8" x14ac:dyDescent="0.2">
      <c r="B2" s="14"/>
    </row>
    <row r="4" spans="2:8" ht="12.75" customHeight="1" x14ac:dyDescent="0.2">
      <c r="B4" s="629"/>
      <c r="C4" s="629"/>
      <c r="D4" s="629"/>
      <c r="E4" s="629"/>
      <c r="F4" s="629"/>
      <c r="G4" s="629"/>
      <c r="H4" s="629"/>
    </row>
    <row r="5" spans="2:8" ht="12.75" customHeight="1" x14ac:dyDescent="0.2">
      <c r="B5" s="629"/>
      <c r="C5" s="629"/>
      <c r="D5" s="629"/>
      <c r="E5" s="629"/>
      <c r="F5" s="629"/>
      <c r="G5" s="629"/>
      <c r="H5" s="629"/>
    </row>
    <row r="6" spans="2:8" ht="12.75" customHeight="1" x14ac:dyDescent="0.2">
      <c r="B6" s="629"/>
      <c r="C6" s="629"/>
      <c r="D6" s="629"/>
      <c r="E6" s="629"/>
      <c r="F6" s="629"/>
      <c r="G6" s="629"/>
      <c r="H6" s="629"/>
    </row>
    <row r="7" spans="2:8" ht="12.75" customHeight="1" x14ac:dyDescent="0.2">
      <c r="B7" s="629"/>
      <c r="C7" s="629"/>
      <c r="D7" s="629"/>
      <c r="E7" s="629"/>
      <c r="F7" s="629"/>
      <c r="G7" s="629"/>
      <c r="H7" s="629"/>
    </row>
    <row r="8" spans="2:8" ht="12.75" customHeight="1" x14ac:dyDescent="0.2">
      <c r="B8" s="629"/>
      <c r="C8" s="629"/>
      <c r="D8" s="629"/>
      <c r="E8" s="629"/>
      <c r="F8" s="629"/>
      <c r="G8" s="629"/>
      <c r="H8" s="629"/>
    </row>
    <row r="9" spans="2:8" ht="12.75" customHeight="1" x14ac:dyDescent="0.2">
      <c r="B9" s="629"/>
      <c r="C9" s="629"/>
      <c r="D9" s="629"/>
      <c r="E9" s="629"/>
      <c r="F9" s="629"/>
      <c r="G9" s="629"/>
      <c r="H9" s="629"/>
    </row>
    <row r="10" spans="2:8" ht="12.75" customHeight="1" x14ac:dyDescent="0.2">
      <c r="B10" s="629"/>
      <c r="C10" s="629"/>
      <c r="D10" s="629"/>
      <c r="E10" s="629"/>
      <c r="F10" s="629"/>
      <c r="G10" s="629"/>
      <c r="H10" s="629"/>
    </row>
    <row r="11" spans="2:8" ht="12.75" customHeight="1" x14ac:dyDescent="0.2">
      <c r="B11" s="629"/>
      <c r="C11" s="629"/>
      <c r="D11" s="629"/>
      <c r="E11" s="629"/>
      <c r="F11" s="629"/>
      <c r="G11" s="629"/>
      <c r="H11" s="629"/>
    </row>
    <row r="12" spans="2:8" ht="12.75" customHeight="1" x14ac:dyDescent="0.2">
      <c r="B12" s="629"/>
      <c r="C12" s="629"/>
      <c r="D12" s="629"/>
      <c r="E12" s="629"/>
      <c r="F12" s="629"/>
      <c r="G12" s="629"/>
      <c r="H12" s="629"/>
    </row>
    <row r="13" spans="2:8" ht="12.75" customHeight="1" x14ac:dyDescent="0.2">
      <c r="B13" s="629"/>
      <c r="C13" s="629"/>
      <c r="D13" s="629"/>
      <c r="E13" s="629"/>
      <c r="F13" s="629"/>
      <c r="G13" s="629"/>
      <c r="H13" s="629"/>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opLeftCell="A5" zoomScaleSheetLayoutView="85" workbookViewId="0">
      <selection activeCell="E15" sqref="E15"/>
    </sheetView>
  </sheetViews>
  <sheetFormatPr defaultRowHeight="12.75" x14ac:dyDescent="0.2"/>
  <cols>
    <col min="1" max="1" width="9.140625" style="15"/>
    <col min="2" max="2" width="19.28515625" style="15" customWidth="1"/>
    <col min="3" max="3" width="28.42578125" style="15" customWidth="1"/>
    <col min="4" max="4" width="27.7109375" style="15" customWidth="1"/>
    <col min="5" max="5" width="30.28515625" style="15" customWidth="1"/>
    <col min="6" max="16384" width="9.140625" style="15"/>
  </cols>
  <sheetData>
    <row r="1" spans="1:18" customFormat="1" ht="15" x14ac:dyDescent="0.2">
      <c r="E1" s="39" t="s">
        <v>504</v>
      </c>
      <c r="F1" s="41"/>
    </row>
    <row r="2" spans="1:18" customFormat="1" ht="15" x14ac:dyDescent="0.2">
      <c r="D2" s="43" t="s">
        <v>0</v>
      </c>
      <c r="E2" s="43"/>
      <c r="F2" s="43"/>
    </row>
    <row r="3" spans="1:18" customFormat="1" ht="20.25" x14ac:dyDescent="0.3">
      <c r="B3" s="148"/>
      <c r="C3" s="674" t="s">
        <v>741</v>
      </c>
      <c r="D3" s="674"/>
      <c r="E3" s="674"/>
      <c r="F3" s="42"/>
    </row>
    <row r="4" spans="1:18" customFormat="1" ht="10.5" customHeight="1" x14ac:dyDescent="0.2"/>
    <row r="5" spans="1:18" ht="30.75" customHeight="1" x14ac:dyDescent="0.2">
      <c r="A5" s="866" t="s">
        <v>816</v>
      </c>
      <c r="B5" s="866"/>
      <c r="C5" s="866"/>
      <c r="D5" s="866"/>
      <c r="E5" s="866"/>
    </row>
    <row r="7" spans="1:18" ht="0.75" customHeight="1" x14ac:dyDescent="0.2"/>
    <row r="8" spans="1:18" ht="15.75" x14ac:dyDescent="0.25">
      <c r="A8" s="695" t="s">
        <v>948</v>
      </c>
      <c r="B8" s="695"/>
      <c r="C8" s="695"/>
    </row>
    <row r="9" spans="1:18" x14ac:dyDescent="0.2">
      <c r="D9" s="773" t="s">
        <v>831</v>
      </c>
      <c r="E9" s="773"/>
      <c r="Q9" s="19"/>
      <c r="R9" s="21"/>
    </row>
    <row r="10" spans="1:18" ht="26.25" customHeight="1" x14ac:dyDescent="0.2">
      <c r="A10" s="642" t="s">
        <v>2</v>
      </c>
      <c r="B10" s="642" t="s">
        <v>3</v>
      </c>
      <c r="C10" s="871" t="s">
        <v>500</v>
      </c>
      <c r="D10" s="872"/>
      <c r="E10" s="873"/>
      <c r="Q10" s="21"/>
      <c r="R10" s="21"/>
    </row>
    <row r="11" spans="1:18" ht="56.25" customHeight="1" x14ac:dyDescent="0.2">
      <c r="A11" s="642"/>
      <c r="B11" s="642"/>
      <c r="C11" s="5" t="s">
        <v>502</v>
      </c>
      <c r="D11" s="5" t="s">
        <v>503</v>
      </c>
      <c r="E11" s="5" t="s">
        <v>501</v>
      </c>
    </row>
    <row r="12" spans="1:18" s="110" customFormat="1" ht="15.75" customHeight="1" x14ac:dyDescent="0.2">
      <c r="A12" s="66">
        <v>1</v>
      </c>
      <c r="B12" s="65">
        <v>2</v>
      </c>
      <c r="C12" s="66">
        <v>3</v>
      </c>
      <c r="D12" s="65">
        <v>4</v>
      </c>
      <c r="E12" s="66">
        <v>5</v>
      </c>
    </row>
    <row r="13" spans="1:18" ht="21.75" customHeight="1" x14ac:dyDescent="0.25">
      <c r="A13" s="354">
        <v>1</v>
      </c>
      <c r="B13" s="119" t="s">
        <v>898</v>
      </c>
      <c r="C13" s="874" t="s">
        <v>914</v>
      </c>
      <c r="D13" s="874" t="s">
        <v>915</v>
      </c>
      <c r="E13" s="352">
        <v>1201</v>
      </c>
    </row>
    <row r="14" spans="1:18" ht="21.75" customHeight="1" x14ac:dyDescent="0.25">
      <c r="A14" s="354">
        <v>2</v>
      </c>
      <c r="B14" s="119" t="s">
        <v>899</v>
      </c>
      <c r="C14" s="875"/>
      <c r="D14" s="875"/>
      <c r="E14" s="352">
        <v>45</v>
      </c>
    </row>
    <row r="15" spans="1:18" ht="21.75" customHeight="1" x14ac:dyDescent="0.25">
      <c r="A15" s="354">
        <v>3</v>
      </c>
      <c r="B15" s="119" t="s">
        <v>900</v>
      </c>
      <c r="C15" s="875"/>
      <c r="D15" s="875"/>
      <c r="E15" s="352">
        <v>6</v>
      </c>
    </row>
    <row r="16" spans="1:18" ht="21.75" customHeight="1" x14ac:dyDescent="0.25">
      <c r="A16" s="354">
        <v>4</v>
      </c>
      <c r="B16" s="119" t="s">
        <v>901</v>
      </c>
      <c r="C16" s="875"/>
      <c r="D16" s="875"/>
      <c r="E16" s="352">
        <v>722</v>
      </c>
    </row>
    <row r="17" spans="1:8" ht="21.75" customHeight="1" x14ac:dyDescent="0.25">
      <c r="A17" s="354">
        <v>5</v>
      </c>
      <c r="B17" s="119" t="s">
        <v>902</v>
      </c>
      <c r="C17" s="875"/>
      <c r="D17" s="875"/>
      <c r="E17" s="352">
        <v>605</v>
      </c>
    </row>
    <row r="18" spans="1:8" ht="21.75" customHeight="1" x14ac:dyDescent="0.25">
      <c r="A18" s="354">
        <v>6</v>
      </c>
      <c r="B18" s="119" t="s">
        <v>903</v>
      </c>
      <c r="C18" s="875"/>
      <c r="D18" s="875"/>
      <c r="E18" s="352">
        <v>367</v>
      </c>
    </row>
    <row r="19" spans="1:8" ht="37.5" customHeight="1" x14ac:dyDescent="0.25">
      <c r="A19" s="354"/>
      <c r="B19" s="119" t="s">
        <v>19</v>
      </c>
      <c r="C19" s="876"/>
      <c r="D19" s="876"/>
      <c r="E19" s="119">
        <f>SUM(E13:E18)</f>
        <v>2946</v>
      </c>
    </row>
    <row r="20" spans="1:8" x14ac:dyDescent="0.2">
      <c r="E20" s="29"/>
    </row>
    <row r="21" spans="1:8" x14ac:dyDescent="0.2">
      <c r="E21" s="11"/>
    </row>
    <row r="22" spans="1:8" x14ac:dyDescent="0.2">
      <c r="A22" s="34" t="s">
        <v>12</v>
      </c>
      <c r="E22" s="34" t="s">
        <v>13</v>
      </c>
      <c r="F22" s="121"/>
    </row>
    <row r="23" spans="1:8" ht="12.75" customHeight="1" x14ac:dyDescent="0.2">
      <c r="D23" s="647" t="s">
        <v>14</v>
      </c>
      <c r="E23" s="647"/>
    </row>
    <row r="24" spans="1:8" ht="12.75" customHeight="1" x14ac:dyDescent="0.2">
      <c r="D24" s="647" t="s">
        <v>20</v>
      </c>
      <c r="E24" s="647"/>
    </row>
    <row r="25" spans="1:8" x14ac:dyDescent="0.2">
      <c r="E25" s="14" t="s">
        <v>703</v>
      </c>
      <c r="F25" s="646"/>
      <c r="G25" s="646"/>
      <c r="H25" s="646"/>
    </row>
  </sheetData>
  <mergeCells count="12">
    <mergeCell ref="C3:E3"/>
    <mergeCell ref="A5:E5"/>
    <mergeCell ref="F25:H25"/>
    <mergeCell ref="C10:E10"/>
    <mergeCell ref="D9:E9"/>
    <mergeCell ref="B10:B11"/>
    <mergeCell ref="A10:A11"/>
    <mergeCell ref="D23:E23"/>
    <mergeCell ref="D24:E24"/>
    <mergeCell ref="C13:C19"/>
    <mergeCell ref="D13:D19"/>
    <mergeCell ref="A8:C8"/>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5" zoomScaleSheetLayoutView="110" workbookViewId="0">
      <selection activeCell="A6" sqref="A6:C6"/>
    </sheetView>
  </sheetViews>
  <sheetFormatPr defaultRowHeight="12.75" x14ac:dyDescent="0.2"/>
  <cols>
    <col min="1" max="1" width="8.28515625" customWidth="1"/>
    <col min="2" max="2" width="15.570312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887" t="s">
        <v>662</v>
      </c>
      <c r="I1" s="887"/>
    </row>
    <row r="2" spans="1:10" ht="18" x14ac:dyDescent="0.35">
      <c r="C2" s="765" t="s">
        <v>0</v>
      </c>
      <c r="D2" s="765"/>
      <c r="E2" s="765"/>
      <c r="F2" s="765"/>
      <c r="G2" s="765"/>
      <c r="H2" s="223"/>
      <c r="I2" s="198"/>
      <c r="J2" s="198"/>
    </row>
    <row r="3" spans="1:10" ht="21" x14ac:dyDescent="0.35">
      <c r="B3" s="766" t="s">
        <v>741</v>
      </c>
      <c r="C3" s="766"/>
      <c r="D3" s="766"/>
      <c r="E3" s="766"/>
      <c r="F3" s="766"/>
      <c r="G3" s="766"/>
      <c r="H3" s="199"/>
      <c r="I3" s="199"/>
      <c r="J3" s="199"/>
    </row>
    <row r="4" spans="1:10" ht="21" x14ac:dyDescent="0.35">
      <c r="C4" s="171"/>
      <c r="D4" s="171"/>
      <c r="E4" s="171"/>
      <c r="F4" s="171"/>
      <c r="G4" s="171"/>
      <c r="H4" s="171"/>
      <c r="I4" s="199"/>
      <c r="J4" s="199"/>
    </row>
    <row r="5" spans="1:10" ht="20.25" customHeight="1" x14ac:dyDescent="0.2">
      <c r="C5" s="888" t="s">
        <v>817</v>
      </c>
      <c r="D5" s="888"/>
      <c r="E5" s="888"/>
      <c r="F5" s="888"/>
      <c r="G5" s="888"/>
      <c r="H5" s="888"/>
    </row>
    <row r="6" spans="1:10" ht="20.25" customHeight="1" x14ac:dyDescent="0.25">
      <c r="A6" s="695" t="s">
        <v>948</v>
      </c>
      <c r="B6" s="695"/>
      <c r="C6" s="695"/>
      <c r="D6" s="203"/>
      <c r="E6" s="203"/>
      <c r="F6" s="203"/>
      <c r="G6" s="768" t="s">
        <v>831</v>
      </c>
      <c r="H6" s="768"/>
      <c r="I6" s="768"/>
    </row>
    <row r="7" spans="1:10" ht="15" customHeight="1" x14ac:dyDescent="0.2">
      <c r="A7" s="877" t="s">
        <v>76</v>
      </c>
      <c r="B7" s="877" t="s">
        <v>39</v>
      </c>
      <c r="C7" s="877" t="s">
        <v>410</v>
      </c>
      <c r="D7" s="877" t="s">
        <v>390</v>
      </c>
      <c r="E7" s="877" t="s">
        <v>389</v>
      </c>
      <c r="F7" s="877"/>
      <c r="G7" s="877"/>
      <c r="H7" s="877" t="s">
        <v>727</v>
      </c>
      <c r="I7" s="889" t="s">
        <v>414</v>
      </c>
    </row>
    <row r="8" spans="1:10" ht="12.75" customHeight="1" x14ac:dyDescent="0.2">
      <c r="A8" s="877"/>
      <c r="B8" s="877"/>
      <c r="C8" s="877"/>
      <c r="D8" s="877"/>
      <c r="E8" s="877" t="s">
        <v>411</v>
      </c>
      <c r="F8" s="889" t="s">
        <v>412</v>
      </c>
      <c r="G8" s="877" t="s">
        <v>413</v>
      </c>
      <c r="H8" s="877"/>
      <c r="I8" s="890"/>
    </row>
    <row r="9" spans="1:10" ht="20.25" customHeight="1" x14ac:dyDescent="0.2">
      <c r="A9" s="877"/>
      <c r="B9" s="877"/>
      <c r="C9" s="877"/>
      <c r="D9" s="877"/>
      <c r="E9" s="877"/>
      <c r="F9" s="890"/>
      <c r="G9" s="877"/>
      <c r="H9" s="877"/>
      <c r="I9" s="890"/>
    </row>
    <row r="10" spans="1:10" ht="63.75" customHeight="1" x14ac:dyDescent="0.2">
      <c r="A10" s="877"/>
      <c r="B10" s="877"/>
      <c r="C10" s="877"/>
      <c r="D10" s="877"/>
      <c r="E10" s="877"/>
      <c r="F10" s="891"/>
      <c r="G10" s="877"/>
      <c r="H10" s="877"/>
      <c r="I10" s="891"/>
    </row>
    <row r="11" spans="1:10" ht="15" x14ac:dyDescent="0.25">
      <c r="A11" s="205">
        <v>1</v>
      </c>
      <c r="B11" s="205">
        <v>2</v>
      </c>
      <c r="C11" s="206">
        <v>3</v>
      </c>
      <c r="D11" s="205">
        <v>4</v>
      </c>
      <c r="E11" s="205">
        <v>5</v>
      </c>
      <c r="F11" s="206">
        <v>6</v>
      </c>
      <c r="G11" s="205">
        <v>7</v>
      </c>
      <c r="H11" s="205">
        <v>8</v>
      </c>
      <c r="I11" s="206">
        <v>9</v>
      </c>
    </row>
    <row r="12" spans="1:10" ht="26.25" customHeight="1" x14ac:dyDescent="0.25">
      <c r="A12" s="385">
        <v>1</v>
      </c>
      <c r="B12" s="119" t="s">
        <v>898</v>
      </c>
      <c r="C12" s="878" t="s">
        <v>916</v>
      </c>
      <c r="D12" s="879"/>
      <c r="E12" s="879"/>
      <c r="F12" s="879"/>
      <c r="G12" s="879"/>
      <c r="H12" s="879"/>
      <c r="I12" s="880"/>
    </row>
    <row r="13" spans="1:10" ht="26.25" customHeight="1" x14ac:dyDescent="0.25">
      <c r="A13" s="385">
        <v>2</v>
      </c>
      <c r="B13" s="119" t="s">
        <v>899</v>
      </c>
      <c r="C13" s="881"/>
      <c r="D13" s="882"/>
      <c r="E13" s="882"/>
      <c r="F13" s="882"/>
      <c r="G13" s="882"/>
      <c r="H13" s="882"/>
      <c r="I13" s="883"/>
    </row>
    <row r="14" spans="1:10" ht="26.25" customHeight="1" x14ac:dyDescent="0.25">
      <c r="A14" s="385">
        <v>3</v>
      </c>
      <c r="B14" s="119" t="s">
        <v>900</v>
      </c>
      <c r="C14" s="881"/>
      <c r="D14" s="882"/>
      <c r="E14" s="882"/>
      <c r="F14" s="882"/>
      <c r="G14" s="882"/>
      <c r="H14" s="882"/>
      <c r="I14" s="883"/>
    </row>
    <row r="15" spans="1:10" ht="26.25" customHeight="1" x14ac:dyDescent="0.25">
      <c r="A15" s="385">
        <v>4</v>
      </c>
      <c r="B15" s="119" t="s">
        <v>901</v>
      </c>
      <c r="C15" s="881"/>
      <c r="D15" s="882"/>
      <c r="E15" s="882"/>
      <c r="F15" s="882"/>
      <c r="G15" s="882"/>
      <c r="H15" s="882"/>
      <c r="I15" s="883"/>
    </row>
    <row r="16" spans="1:10" ht="26.25" customHeight="1" x14ac:dyDescent="0.25">
      <c r="A16" s="385">
        <v>5</v>
      </c>
      <c r="B16" s="119" t="s">
        <v>902</v>
      </c>
      <c r="C16" s="881"/>
      <c r="D16" s="882"/>
      <c r="E16" s="882"/>
      <c r="F16" s="882"/>
      <c r="G16" s="882"/>
      <c r="H16" s="882"/>
      <c r="I16" s="883"/>
    </row>
    <row r="17" spans="1:9" ht="26.25" customHeight="1" x14ac:dyDescent="0.25">
      <c r="A17" s="385">
        <v>6</v>
      </c>
      <c r="B17" s="119" t="s">
        <v>903</v>
      </c>
      <c r="C17" s="881"/>
      <c r="D17" s="882"/>
      <c r="E17" s="882"/>
      <c r="F17" s="882"/>
      <c r="G17" s="882"/>
      <c r="H17" s="882"/>
      <c r="I17" s="883"/>
    </row>
    <row r="18" spans="1:9" ht="26.25" customHeight="1" x14ac:dyDescent="0.25">
      <c r="A18" s="385"/>
      <c r="B18" s="119" t="s">
        <v>19</v>
      </c>
      <c r="C18" s="884"/>
      <c r="D18" s="885"/>
      <c r="E18" s="885"/>
      <c r="F18" s="885"/>
      <c r="G18" s="885"/>
      <c r="H18" s="885"/>
      <c r="I18" s="886"/>
    </row>
    <row r="19" spans="1:9" ht="21" customHeight="1" x14ac:dyDescent="0.25">
      <c r="A19" s="386"/>
      <c r="B19" s="117"/>
      <c r="C19" s="387"/>
      <c r="D19" s="387"/>
      <c r="E19" s="387"/>
      <c r="F19" s="387"/>
      <c r="G19" s="387"/>
      <c r="H19" s="387"/>
      <c r="I19" s="387"/>
    </row>
    <row r="20" spans="1:9" ht="18.75" customHeight="1" x14ac:dyDescent="0.25">
      <c r="A20" s="386"/>
      <c r="B20" s="117"/>
      <c r="C20" s="387"/>
      <c r="D20" s="387"/>
      <c r="E20" s="387"/>
      <c r="F20" s="387"/>
      <c r="G20" s="387"/>
      <c r="H20" s="387"/>
      <c r="I20" s="387"/>
    </row>
    <row r="22" spans="1:9" x14ac:dyDescent="0.2">
      <c r="A22" s="178"/>
      <c r="B22" s="178"/>
      <c r="C22" s="178"/>
      <c r="D22" s="178"/>
      <c r="G22" s="179" t="s">
        <v>13</v>
      </c>
    </row>
    <row r="23" spans="1:9" ht="15" customHeight="1" x14ac:dyDescent="0.2">
      <c r="A23" s="178"/>
      <c r="B23" s="178"/>
      <c r="C23" s="178"/>
      <c r="D23" s="178"/>
      <c r="F23" s="763" t="s">
        <v>14</v>
      </c>
      <c r="G23" s="763"/>
      <c r="H23" s="763"/>
    </row>
    <row r="24" spans="1:9" ht="15" customHeight="1" x14ac:dyDescent="0.2">
      <c r="A24" s="178"/>
      <c r="B24" s="178"/>
      <c r="C24" s="178"/>
      <c r="D24" s="178"/>
      <c r="F24" s="763" t="s">
        <v>89</v>
      </c>
      <c r="G24" s="763"/>
      <c r="H24" s="763"/>
    </row>
    <row r="25" spans="1:9" x14ac:dyDescent="0.2">
      <c r="A25" s="178" t="s">
        <v>12</v>
      </c>
      <c r="C25" s="178"/>
      <c r="D25" s="178"/>
      <c r="G25" s="180" t="s">
        <v>86</v>
      </c>
    </row>
  </sheetData>
  <mergeCells count="19">
    <mergeCell ref="H1:I1"/>
    <mergeCell ref="C5:H5"/>
    <mergeCell ref="D7:D10"/>
    <mergeCell ref="C2:G2"/>
    <mergeCell ref="B3:G3"/>
    <mergeCell ref="I7:I10"/>
    <mergeCell ref="E8:E10"/>
    <mergeCell ref="F8:F10"/>
    <mergeCell ref="G6:I6"/>
    <mergeCell ref="A6:C6"/>
    <mergeCell ref="F24:H24"/>
    <mergeCell ref="A7:A10"/>
    <mergeCell ref="G8:G10"/>
    <mergeCell ref="H7:H10"/>
    <mergeCell ref="B7:B10"/>
    <mergeCell ref="C7:C10"/>
    <mergeCell ref="E7:G7"/>
    <mergeCell ref="F23:H23"/>
    <mergeCell ref="C12:I18"/>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70" zoomScaleNormal="70" zoomScaleSheetLayoutView="120" workbookViewId="0">
      <selection activeCell="A5" sqref="A5:C5"/>
    </sheetView>
  </sheetViews>
  <sheetFormatPr defaultRowHeight="12.75" x14ac:dyDescent="0.2"/>
  <cols>
    <col min="2" max="2" width="18.28515625"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765" t="s">
        <v>0</v>
      </c>
      <c r="B1" s="765"/>
      <c r="C1" s="765"/>
      <c r="D1" s="765"/>
      <c r="E1" s="765"/>
      <c r="F1" s="765"/>
      <c r="G1" s="765"/>
      <c r="H1" s="765"/>
      <c r="I1" s="198"/>
      <c r="J1" s="254" t="s">
        <v>543</v>
      </c>
    </row>
    <row r="2" spans="1:10" ht="21" x14ac:dyDescent="0.35">
      <c r="A2" s="766" t="s">
        <v>741</v>
      </c>
      <c r="B2" s="766"/>
      <c r="C2" s="766"/>
      <c r="D2" s="766"/>
      <c r="E2" s="766"/>
      <c r="F2" s="766"/>
      <c r="G2" s="766"/>
      <c r="H2" s="766"/>
      <c r="I2" s="766"/>
      <c r="J2" s="766"/>
    </row>
    <row r="3" spans="1:10" ht="15" x14ac:dyDescent="0.3">
      <c r="A3" s="172"/>
      <c r="B3" s="172"/>
      <c r="C3" s="172"/>
      <c r="D3" s="172"/>
      <c r="E3" s="172"/>
      <c r="F3" s="172"/>
      <c r="G3" s="172"/>
      <c r="H3" s="172"/>
      <c r="I3" s="172"/>
    </row>
    <row r="4" spans="1:10" ht="18" x14ac:dyDescent="0.35">
      <c r="A4" s="765" t="s">
        <v>542</v>
      </c>
      <c r="B4" s="765"/>
      <c r="C4" s="765"/>
      <c r="D4" s="765"/>
      <c r="E4" s="765"/>
      <c r="F4" s="765"/>
      <c r="G4" s="765"/>
      <c r="H4" s="765"/>
      <c r="I4" s="765"/>
    </row>
    <row r="5" spans="1:10" ht="15.75" x14ac:dyDescent="0.25">
      <c r="A5" s="695" t="s">
        <v>948</v>
      </c>
      <c r="B5" s="695"/>
      <c r="C5" s="695"/>
      <c r="D5" s="149"/>
      <c r="E5" s="149"/>
      <c r="F5" s="149"/>
      <c r="G5" s="149"/>
      <c r="H5" s="149"/>
      <c r="I5" s="892" t="s">
        <v>831</v>
      </c>
      <c r="J5" s="893"/>
    </row>
    <row r="6" spans="1:10" ht="25.5" customHeight="1" x14ac:dyDescent="0.2">
      <c r="A6" s="831" t="s">
        <v>2</v>
      </c>
      <c r="B6" s="831" t="s">
        <v>391</v>
      </c>
      <c r="C6" s="831" t="s">
        <v>392</v>
      </c>
      <c r="D6" s="831"/>
      <c r="E6" s="831"/>
      <c r="F6" s="833" t="s">
        <v>395</v>
      </c>
      <c r="G6" s="834"/>
      <c r="H6" s="834"/>
      <c r="I6" s="835"/>
      <c r="J6" s="640" t="s">
        <v>399</v>
      </c>
    </row>
    <row r="7" spans="1:10" ht="63" customHeight="1" x14ac:dyDescent="0.2">
      <c r="A7" s="831"/>
      <c r="B7" s="831"/>
      <c r="C7" s="420" t="s">
        <v>105</v>
      </c>
      <c r="D7" s="420" t="s">
        <v>393</v>
      </c>
      <c r="E7" s="420" t="s">
        <v>394</v>
      </c>
      <c r="F7" s="420" t="s">
        <v>396</v>
      </c>
      <c r="G7" s="420" t="s">
        <v>397</v>
      </c>
      <c r="H7" s="420" t="s">
        <v>398</v>
      </c>
      <c r="I7" s="420" t="s">
        <v>49</v>
      </c>
      <c r="J7" s="641"/>
    </row>
    <row r="8" spans="1:10" ht="15" x14ac:dyDescent="0.2">
      <c r="A8" s="457" t="s">
        <v>259</v>
      </c>
      <c r="B8" s="457" t="s">
        <v>260</v>
      </c>
      <c r="C8" s="457" t="s">
        <v>261</v>
      </c>
      <c r="D8" s="457" t="s">
        <v>262</v>
      </c>
      <c r="E8" s="457" t="s">
        <v>263</v>
      </c>
      <c r="F8" s="457" t="s">
        <v>266</v>
      </c>
      <c r="G8" s="457" t="s">
        <v>285</v>
      </c>
      <c r="H8" s="457" t="s">
        <v>286</v>
      </c>
      <c r="I8" s="457" t="s">
        <v>287</v>
      </c>
      <c r="J8" s="457" t="s">
        <v>315</v>
      </c>
    </row>
    <row r="9" spans="1:10" ht="29.25" customHeight="1" x14ac:dyDescent="0.25">
      <c r="A9" s="396">
        <v>1</v>
      </c>
      <c r="B9" s="119" t="s">
        <v>898</v>
      </c>
      <c r="C9" s="894" t="s">
        <v>917</v>
      </c>
      <c r="D9" s="895"/>
      <c r="E9" s="895"/>
      <c r="F9" s="895"/>
      <c r="G9" s="895"/>
      <c r="H9" s="895"/>
      <c r="I9" s="895"/>
      <c r="J9" s="896"/>
    </row>
    <row r="10" spans="1:10" ht="29.25" customHeight="1" x14ac:dyDescent="0.25">
      <c r="A10" s="396">
        <v>2</v>
      </c>
      <c r="B10" s="119" t="s">
        <v>899</v>
      </c>
      <c r="C10" s="897"/>
      <c r="D10" s="898"/>
      <c r="E10" s="898"/>
      <c r="F10" s="898"/>
      <c r="G10" s="898"/>
      <c r="H10" s="898"/>
      <c r="I10" s="898"/>
      <c r="J10" s="899"/>
    </row>
    <row r="11" spans="1:10" ht="29.25" customHeight="1" x14ac:dyDescent="0.25">
      <c r="A11" s="396">
        <v>3</v>
      </c>
      <c r="B11" s="119" t="s">
        <v>900</v>
      </c>
      <c r="C11" s="897"/>
      <c r="D11" s="898"/>
      <c r="E11" s="898"/>
      <c r="F11" s="898"/>
      <c r="G11" s="898"/>
      <c r="H11" s="898"/>
      <c r="I11" s="898"/>
      <c r="J11" s="899"/>
    </row>
    <row r="12" spans="1:10" ht="29.25" customHeight="1" x14ac:dyDescent="0.25">
      <c r="A12" s="396">
        <v>4</v>
      </c>
      <c r="B12" s="119" t="s">
        <v>901</v>
      </c>
      <c r="C12" s="897"/>
      <c r="D12" s="898"/>
      <c r="E12" s="898"/>
      <c r="F12" s="898"/>
      <c r="G12" s="898"/>
      <c r="H12" s="898"/>
      <c r="I12" s="898"/>
      <c r="J12" s="899"/>
    </row>
    <row r="13" spans="1:10" ht="29.25" customHeight="1" x14ac:dyDescent="0.25">
      <c r="A13" s="396">
        <v>5</v>
      </c>
      <c r="B13" s="119" t="s">
        <v>902</v>
      </c>
      <c r="C13" s="897"/>
      <c r="D13" s="898"/>
      <c r="E13" s="898"/>
      <c r="F13" s="898"/>
      <c r="G13" s="898"/>
      <c r="H13" s="898"/>
      <c r="I13" s="898"/>
      <c r="J13" s="899"/>
    </row>
    <row r="14" spans="1:10" ht="29.25" customHeight="1" x14ac:dyDescent="0.25">
      <c r="A14" s="396">
        <v>6</v>
      </c>
      <c r="B14" s="119" t="s">
        <v>903</v>
      </c>
      <c r="C14" s="897"/>
      <c r="D14" s="898"/>
      <c r="E14" s="898"/>
      <c r="F14" s="898"/>
      <c r="G14" s="898"/>
      <c r="H14" s="898"/>
      <c r="I14" s="898"/>
      <c r="J14" s="899"/>
    </row>
    <row r="15" spans="1:10" ht="29.25" customHeight="1" x14ac:dyDescent="0.25">
      <c r="A15" s="396"/>
      <c r="B15" s="119" t="s">
        <v>19</v>
      </c>
      <c r="C15" s="900"/>
      <c r="D15" s="901"/>
      <c r="E15" s="901"/>
      <c r="F15" s="901"/>
      <c r="G15" s="901"/>
      <c r="H15" s="901"/>
      <c r="I15" s="901"/>
      <c r="J15" s="902"/>
    </row>
    <row r="18" spans="1:10" ht="12.75" customHeight="1" x14ac:dyDescent="0.2">
      <c r="A18" s="178"/>
      <c r="B18" s="178"/>
      <c r="C18" s="178"/>
      <c r="D18" s="178"/>
      <c r="I18" s="763" t="s">
        <v>13</v>
      </c>
      <c r="J18" s="763"/>
    </row>
    <row r="19" spans="1:10" ht="12.75" customHeight="1" x14ac:dyDescent="0.2">
      <c r="A19" s="178"/>
      <c r="B19" s="178"/>
      <c r="C19" s="178"/>
      <c r="D19" s="178"/>
      <c r="I19" s="763" t="s">
        <v>14</v>
      </c>
      <c r="J19" s="763"/>
    </row>
    <row r="20" spans="1:10" ht="12.75" customHeight="1" x14ac:dyDescent="0.2">
      <c r="A20" s="178"/>
      <c r="B20" s="178"/>
      <c r="C20" s="178"/>
      <c r="D20" s="178"/>
      <c r="I20" s="763" t="s">
        <v>89</v>
      </c>
      <c r="J20" s="763"/>
    </row>
    <row r="21" spans="1:10" x14ac:dyDescent="0.2">
      <c r="A21" s="178" t="s">
        <v>12</v>
      </c>
      <c r="C21" s="178"/>
      <c r="D21" s="178"/>
      <c r="J21" s="180" t="s">
        <v>86</v>
      </c>
    </row>
  </sheetData>
  <mergeCells count="14">
    <mergeCell ref="I20:J20"/>
    <mergeCell ref="I5:J5"/>
    <mergeCell ref="J6:J7"/>
    <mergeCell ref="A1:H1"/>
    <mergeCell ref="I18:J18"/>
    <mergeCell ref="I19:J19"/>
    <mergeCell ref="A2:J2"/>
    <mergeCell ref="A4:I4"/>
    <mergeCell ref="A6:A7"/>
    <mergeCell ref="B6:B7"/>
    <mergeCell ref="C6:E6"/>
    <mergeCell ref="F6:I6"/>
    <mergeCell ref="C9:J15"/>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SheetLayoutView="80" workbookViewId="0">
      <selection activeCell="J15" sqref="J15"/>
    </sheetView>
  </sheetViews>
  <sheetFormatPr defaultRowHeight="12.75" x14ac:dyDescent="0.2"/>
  <cols>
    <col min="1" max="1" width="5.28515625" style="178" customWidth="1"/>
    <col min="2" max="2" width="8.5703125" style="178" customWidth="1"/>
    <col min="3" max="3" width="32.140625" style="178" customWidth="1"/>
    <col min="4" max="4" width="15.140625" style="178" customWidth="1"/>
    <col min="5" max="6" width="11.7109375" style="178" customWidth="1"/>
    <col min="7" max="7" width="13.7109375" style="178" customWidth="1"/>
    <col min="8" max="8" width="20.140625" style="178" customWidth="1"/>
    <col min="9" max="16384" width="9.140625" style="178"/>
  </cols>
  <sheetData>
    <row r="1" spans="1:8" x14ac:dyDescent="0.2">
      <c r="A1" s="178" t="s">
        <v>11</v>
      </c>
      <c r="H1" s="192" t="s">
        <v>545</v>
      </c>
    </row>
    <row r="2" spans="1:8" s="182" customFormat="1" ht="15.75" x14ac:dyDescent="0.25">
      <c r="A2" s="808" t="s">
        <v>0</v>
      </c>
      <c r="B2" s="808"/>
      <c r="C2" s="808"/>
      <c r="D2" s="808"/>
      <c r="E2" s="808"/>
      <c r="F2" s="808"/>
      <c r="G2" s="808"/>
      <c r="H2" s="808"/>
    </row>
    <row r="3" spans="1:8" s="182" customFormat="1" ht="20.25" customHeight="1" x14ac:dyDescent="0.3">
      <c r="A3" s="809" t="s">
        <v>741</v>
      </c>
      <c r="B3" s="809"/>
      <c r="C3" s="809"/>
      <c r="D3" s="809"/>
      <c r="E3" s="809"/>
      <c r="F3" s="809"/>
      <c r="G3" s="809"/>
      <c r="H3" s="809"/>
    </row>
    <row r="5" spans="1:8" s="182" customFormat="1" ht="15.75" x14ac:dyDescent="0.25">
      <c r="A5" s="912" t="s">
        <v>544</v>
      </c>
      <c r="B5" s="912"/>
      <c r="C5" s="912"/>
      <c r="D5" s="912"/>
      <c r="E5" s="912"/>
      <c r="F5" s="912"/>
      <c r="G5" s="912"/>
      <c r="H5" s="913"/>
    </row>
    <row r="7" spans="1:8" ht="15.75" x14ac:dyDescent="0.25">
      <c r="A7" s="695" t="s">
        <v>948</v>
      </c>
      <c r="B7" s="695"/>
      <c r="C7" s="695"/>
      <c r="D7" s="184"/>
      <c r="E7" s="184"/>
      <c r="F7" s="184"/>
      <c r="G7" s="184"/>
    </row>
    <row r="9" spans="1:8" ht="13.9" customHeight="1" x14ac:dyDescent="0.25">
      <c r="A9" s="193"/>
      <c r="B9" s="193"/>
      <c r="C9" s="193"/>
      <c r="D9" s="193"/>
      <c r="E9" s="193"/>
      <c r="F9" s="193"/>
      <c r="G9" s="193"/>
    </row>
    <row r="10" spans="1:8" s="185" customFormat="1" x14ac:dyDescent="0.2">
      <c r="A10" s="178"/>
      <c r="B10" s="178"/>
      <c r="C10" s="178"/>
      <c r="D10" s="178"/>
      <c r="E10" s="178"/>
      <c r="F10" s="178"/>
      <c r="G10" s="768" t="s">
        <v>831</v>
      </c>
      <c r="H10" s="768"/>
    </row>
    <row r="11" spans="1:8" s="185" customFormat="1" ht="39.75" customHeight="1" x14ac:dyDescent="0.2">
      <c r="A11" s="186"/>
      <c r="B11" s="904" t="s">
        <v>279</v>
      </c>
      <c r="C11" s="904" t="s">
        <v>280</v>
      </c>
      <c r="D11" s="906" t="s">
        <v>281</v>
      </c>
      <c r="E11" s="907"/>
      <c r="F11" s="907"/>
      <c r="G11" s="908"/>
      <c r="H11" s="904" t="s">
        <v>80</v>
      </c>
    </row>
    <row r="12" spans="1:8" s="185" customFormat="1" ht="25.5" x14ac:dyDescent="0.25">
      <c r="A12" s="187"/>
      <c r="B12" s="905"/>
      <c r="C12" s="905"/>
      <c r="D12" s="194" t="s">
        <v>282</v>
      </c>
      <c r="E12" s="194" t="s">
        <v>283</v>
      </c>
      <c r="F12" s="194" t="s">
        <v>284</v>
      </c>
      <c r="G12" s="194" t="s">
        <v>19</v>
      </c>
      <c r="H12" s="905"/>
    </row>
    <row r="13" spans="1:8" s="185" customFormat="1" ht="15" x14ac:dyDescent="0.25">
      <c r="A13" s="187"/>
      <c r="B13" s="459" t="s">
        <v>259</v>
      </c>
      <c r="C13" s="459" t="s">
        <v>260</v>
      </c>
      <c r="D13" s="459" t="s">
        <v>261</v>
      </c>
      <c r="E13" s="459" t="s">
        <v>262</v>
      </c>
      <c r="F13" s="459" t="s">
        <v>263</v>
      </c>
      <c r="G13" s="459" t="s">
        <v>264</v>
      </c>
      <c r="H13" s="459" t="s">
        <v>265</v>
      </c>
    </row>
    <row r="14" spans="1:8" s="195" customFormat="1" ht="15" customHeight="1" x14ac:dyDescent="0.2">
      <c r="B14" s="460" t="s">
        <v>31</v>
      </c>
      <c r="C14" s="909" t="s">
        <v>288</v>
      </c>
      <c r="D14" s="910"/>
      <c r="E14" s="910"/>
      <c r="F14" s="910"/>
      <c r="G14" s="910"/>
      <c r="H14" s="911"/>
    </row>
    <row r="15" spans="1:8" s="197" customFormat="1" ht="15.75" x14ac:dyDescent="0.2">
      <c r="B15" s="461"/>
      <c r="C15" s="461" t="s">
        <v>898</v>
      </c>
      <c r="D15" s="556">
        <v>10</v>
      </c>
      <c r="E15" s="556">
        <v>0</v>
      </c>
      <c r="F15" s="556">
        <v>0</v>
      </c>
      <c r="G15" s="462">
        <v>10</v>
      </c>
      <c r="H15" s="461"/>
    </row>
    <row r="16" spans="1:8" ht="15.75" x14ac:dyDescent="0.25">
      <c r="A16" s="190"/>
      <c r="B16" s="463"/>
      <c r="C16" s="464" t="s">
        <v>899</v>
      </c>
      <c r="D16" s="467">
        <v>3</v>
      </c>
      <c r="E16" s="467">
        <v>0</v>
      </c>
      <c r="F16" s="467">
        <v>0</v>
      </c>
      <c r="G16" s="465">
        <v>3</v>
      </c>
      <c r="H16" s="463"/>
    </row>
    <row r="17" spans="1:8" ht="15.75" x14ac:dyDescent="0.25">
      <c r="B17" s="466"/>
      <c r="C17" s="464" t="s">
        <v>900</v>
      </c>
      <c r="D17" s="467">
        <v>1</v>
      </c>
      <c r="E17" s="467">
        <v>0</v>
      </c>
      <c r="F17" s="467">
        <v>0</v>
      </c>
      <c r="G17" s="465">
        <v>1</v>
      </c>
      <c r="H17" s="463"/>
    </row>
    <row r="18" spans="1:8" s="133" customFormat="1" ht="15.75" x14ac:dyDescent="0.25">
      <c r="B18" s="463"/>
      <c r="C18" s="464" t="s">
        <v>901</v>
      </c>
      <c r="D18" s="467">
        <v>4</v>
      </c>
      <c r="E18" s="467">
        <v>0</v>
      </c>
      <c r="F18" s="467">
        <v>0</v>
      </c>
      <c r="G18" s="465">
        <v>4</v>
      </c>
      <c r="H18" s="468"/>
    </row>
    <row r="19" spans="1:8" s="133" customFormat="1" ht="15.75" x14ac:dyDescent="0.25">
      <c r="B19" s="463"/>
      <c r="C19" s="464" t="s">
        <v>902</v>
      </c>
      <c r="D19" s="467">
        <v>1</v>
      </c>
      <c r="E19" s="467">
        <v>0</v>
      </c>
      <c r="F19" s="467">
        <v>0</v>
      </c>
      <c r="G19" s="465">
        <v>1</v>
      </c>
      <c r="H19" s="468"/>
    </row>
    <row r="20" spans="1:8" s="133" customFormat="1" ht="15.75" x14ac:dyDescent="0.25">
      <c r="B20" s="463"/>
      <c r="C20" s="464" t="s">
        <v>903</v>
      </c>
      <c r="D20" s="467">
        <v>5</v>
      </c>
      <c r="E20" s="467">
        <v>0</v>
      </c>
      <c r="F20" s="467">
        <v>0</v>
      </c>
      <c r="G20" s="465">
        <v>5</v>
      </c>
      <c r="H20" s="468"/>
    </row>
    <row r="21" spans="1:8" s="133" customFormat="1" ht="15.75" x14ac:dyDescent="0.25">
      <c r="B21" s="463"/>
      <c r="C21" s="464" t="s">
        <v>19</v>
      </c>
      <c r="D21" s="465">
        <f>SUM(D15:D20)</f>
        <v>24</v>
      </c>
      <c r="E21" s="465">
        <f>SUM(E15:E20)</f>
        <v>0</v>
      </c>
      <c r="F21" s="465">
        <f>SUM(F15:F20)</f>
        <v>0</v>
      </c>
      <c r="G21" s="465">
        <f>SUM(G15:G20)</f>
        <v>24</v>
      </c>
      <c r="H21" s="468"/>
    </row>
    <row r="22" spans="1:8" s="133" customFormat="1" ht="15.75" x14ac:dyDescent="0.25">
      <c r="B22" s="463"/>
      <c r="C22" s="469"/>
      <c r="D22" s="471"/>
      <c r="E22" s="471"/>
      <c r="F22" s="471"/>
      <c r="G22" s="471"/>
      <c r="H22" s="470"/>
    </row>
    <row r="23" spans="1:8" s="133" customFormat="1" ht="21.75" customHeight="1" x14ac:dyDescent="0.2">
      <c r="B23" s="460" t="s">
        <v>35</v>
      </c>
      <c r="C23" s="909" t="s">
        <v>457</v>
      </c>
      <c r="D23" s="910"/>
      <c r="E23" s="910"/>
      <c r="F23" s="910"/>
      <c r="G23" s="910"/>
      <c r="H23" s="911"/>
    </row>
    <row r="24" spans="1:8" s="133" customFormat="1" ht="15.75" x14ac:dyDescent="0.2">
      <c r="A24" s="191" t="s">
        <v>278</v>
      </c>
      <c r="B24" s="472"/>
      <c r="C24" s="461" t="s">
        <v>898</v>
      </c>
      <c r="D24" s="557">
        <v>3</v>
      </c>
      <c r="E24" s="557">
        <v>0</v>
      </c>
      <c r="F24" s="557">
        <v>0</v>
      </c>
      <c r="G24" s="472">
        <v>3</v>
      </c>
      <c r="H24" s="468"/>
    </row>
    <row r="25" spans="1:8" ht="15.75" x14ac:dyDescent="0.25">
      <c r="B25" s="463"/>
      <c r="C25" s="464" t="s">
        <v>899</v>
      </c>
      <c r="D25" s="468">
        <v>1</v>
      </c>
      <c r="E25" s="468">
        <v>0</v>
      </c>
      <c r="F25" s="468">
        <v>0</v>
      </c>
      <c r="G25" s="463">
        <v>1</v>
      </c>
      <c r="H25" s="463"/>
    </row>
    <row r="26" spans="1:8" ht="15.75" x14ac:dyDescent="0.25">
      <c r="B26" s="463"/>
      <c r="C26" s="464" t="s">
        <v>900</v>
      </c>
      <c r="D26" s="468">
        <v>1</v>
      </c>
      <c r="E26" s="468">
        <v>0</v>
      </c>
      <c r="F26" s="468">
        <v>0</v>
      </c>
      <c r="G26" s="463">
        <v>1</v>
      </c>
      <c r="H26" s="463"/>
    </row>
    <row r="27" spans="1:8" ht="15.75" x14ac:dyDescent="0.25">
      <c r="B27" s="463"/>
      <c r="C27" s="464" t="s">
        <v>901</v>
      </c>
      <c r="D27" s="468">
        <v>1</v>
      </c>
      <c r="E27" s="468">
        <v>0</v>
      </c>
      <c r="F27" s="468">
        <v>0</v>
      </c>
      <c r="G27" s="463">
        <v>1</v>
      </c>
      <c r="H27" s="463"/>
    </row>
    <row r="28" spans="1:8" ht="15.75" x14ac:dyDescent="0.25">
      <c r="B28" s="463"/>
      <c r="C28" s="464" t="s">
        <v>902</v>
      </c>
      <c r="D28" s="468">
        <v>1</v>
      </c>
      <c r="E28" s="468">
        <v>0</v>
      </c>
      <c r="F28" s="468">
        <v>0</v>
      </c>
      <c r="G28" s="463">
        <v>1</v>
      </c>
      <c r="H28" s="463"/>
    </row>
    <row r="29" spans="1:8" ht="15.75" x14ac:dyDescent="0.25">
      <c r="B29" s="463"/>
      <c r="C29" s="464" t="s">
        <v>903</v>
      </c>
      <c r="D29" s="468">
        <v>3</v>
      </c>
      <c r="E29" s="468">
        <v>0</v>
      </c>
      <c r="F29" s="468">
        <v>0</v>
      </c>
      <c r="G29" s="463">
        <v>3</v>
      </c>
      <c r="H29" s="463"/>
    </row>
    <row r="30" spans="1:8" ht="15.75" x14ac:dyDescent="0.25">
      <c r="B30" s="463"/>
      <c r="C30" s="464" t="s">
        <v>19</v>
      </c>
      <c r="D30" s="463">
        <f>SUM(D24:D29)</f>
        <v>10</v>
      </c>
      <c r="E30" s="463">
        <f>SUM(E24:E29)</f>
        <v>0</v>
      </c>
      <c r="F30" s="463">
        <f>SUM(F24:F29)</f>
        <v>0</v>
      </c>
      <c r="G30" s="463">
        <f>SUM(G24:G29)</f>
        <v>10</v>
      </c>
      <c r="H30" s="463"/>
    </row>
    <row r="31" spans="1:8" x14ac:dyDescent="0.2">
      <c r="B31" s="185"/>
      <c r="C31" s="458"/>
      <c r="D31" s="185"/>
      <c r="E31" s="185"/>
      <c r="F31" s="185"/>
      <c r="G31" s="185"/>
      <c r="H31" s="185"/>
    </row>
    <row r="32" spans="1:8" x14ac:dyDescent="0.2">
      <c r="B32" s="185"/>
      <c r="C32" s="458"/>
      <c r="D32" s="185"/>
      <c r="E32" s="185"/>
      <c r="F32" s="185"/>
      <c r="G32" s="185"/>
      <c r="H32" s="185"/>
    </row>
    <row r="33" spans="2:7" ht="12.75" customHeight="1" x14ac:dyDescent="0.2">
      <c r="B33" s="185"/>
      <c r="C33" s="458"/>
      <c r="D33" s="903" t="s">
        <v>13</v>
      </c>
      <c r="E33" s="903"/>
      <c r="F33" s="903"/>
      <c r="G33" s="903"/>
    </row>
    <row r="34" spans="2:7" ht="12.75" customHeight="1" x14ac:dyDescent="0.2">
      <c r="D34" s="763" t="s">
        <v>14</v>
      </c>
      <c r="E34" s="763"/>
      <c r="F34" s="763"/>
      <c r="G34" s="763"/>
    </row>
    <row r="35" spans="2:7" ht="12.75" customHeight="1" x14ac:dyDescent="0.2">
      <c r="D35" s="763" t="s">
        <v>89</v>
      </c>
      <c r="E35" s="763"/>
      <c r="F35" s="763"/>
      <c r="G35" s="763"/>
    </row>
    <row r="36" spans="2:7" x14ac:dyDescent="0.2">
      <c r="B36" s="178" t="s">
        <v>12</v>
      </c>
      <c r="E36" s="178" t="s">
        <v>703</v>
      </c>
    </row>
  </sheetData>
  <mergeCells count="14">
    <mergeCell ref="H11:H12"/>
    <mergeCell ref="C14:H14"/>
    <mergeCell ref="C23:H23"/>
    <mergeCell ref="A2:H2"/>
    <mergeCell ref="A3:H3"/>
    <mergeCell ref="A5:H5"/>
    <mergeCell ref="G10:H10"/>
    <mergeCell ref="A7:C7"/>
    <mergeCell ref="D33:G33"/>
    <mergeCell ref="D34:G34"/>
    <mergeCell ref="D35:G35"/>
    <mergeCell ref="B11:B12"/>
    <mergeCell ref="C11:C12"/>
    <mergeCell ref="D11:G11"/>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SheetLayoutView="100" workbookViewId="0">
      <selection activeCell="C9" sqref="C9:H13"/>
    </sheetView>
  </sheetViews>
  <sheetFormatPr defaultRowHeight="12.75" x14ac:dyDescent="0.2"/>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22" customWidth="1"/>
  </cols>
  <sheetData>
    <row r="1" spans="1:10" ht="18" x14ac:dyDescent="0.35">
      <c r="A1" s="765" t="s">
        <v>0</v>
      </c>
      <c r="B1" s="765"/>
      <c r="C1" s="765"/>
      <c r="D1" s="765"/>
      <c r="E1" s="765"/>
      <c r="F1" s="765"/>
      <c r="H1" s="170" t="s">
        <v>636</v>
      </c>
    </row>
    <row r="2" spans="1:10" ht="21" x14ac:dyDescent="0.35">
      <c r="A2" s="766" t="s">
        <v>741</v>
      </c>
      <c r="B2" s="766"/>
      <c r="C2" s="766"/>
      <c r="D2" s="766"/>
      <c r="E2" s="766"/>
      <c r="F2" s="766"/>
      <c r="G2" s="766"/>
    </row>
    <row r="3" spans="1:10" ht="15" x14ac:dyDescent="0.3">
      <c r="A3" s="172"/>
      <c r="B3" s="172"/>
    </row>
    <row r="4" spans="1:10" ht="18" customHeight="1" x14ac:dyDescent="0.35">
      <c r="A4" s="767" t="s">
        <v>637</v>
      </c>
      <c r="B4" s="767"/>
      <c r="C4" s="767"/>
      <c r="D4" s="767"/>
      <c r="E4" s="767"/>
      <c r="F4" s="767"/>
      <c r="G4" s="767"/>
    </row>
    <row r="5" spans="1:10" ht="15.75" x14ac:dyDescent="0.25">
      <c r="A5" s="695" t="s">
        <v>948</v>
      </c>
      <c r="B5" s="695"/>
      <c r="C5" s="695"/>
    </row>
    <row r="6" spans="1:10" ht="15" x14ac:dyDescent="0.3">
      <c r="A6" s="173"/>
      <c r="B6" s="173"/>
      <c r="F6" s="768" t="s">
        <v>831</v>
      </c>
      <c r="G6" s="768"/>
      <c r="H6" s="768"/>
    </row>
    <row r="7" spans="1:10" ht="59.25" customHeight="1" x14ac:dyDescent="0.2">
      <c r="A7" s="174" t="s">
        <v>2</v>
      </c>
      <c r="B7" s="258" t="s">
        <v>3</v>
      </c>
      <c r="C7" s="259" t="s">
        <v>638</v>
      </c>
      <c r="D7" s="259" t="s">
        <v>639</v>
      </c>
      <c r="E7" s="259" t="s">
        <v>640</v>
      </c>
      <c r="F7" s="259" t="s">
        <v>641</v>
      </c>
      <c r="G7" s="283" t="s">
        <v>743</v>
      </c>
      <c r="H7" s="248" t="s">
        <v>716</v>
      </c>
    </row>
    <row r="8" spans="1:10" s="170" customFormat="1" ht="15" x14ac:dyDescent="0.25">
      <c r="A8" s="176" t="s">
        <v>259</v>
      </c>
      <c r="B8" s="176" t="s">
        <v>260</v>
      </c>
      <c r="C8" s="389" t="s">
        <v>261</v>
      </c>
      <c r="D8" s="389" t="s">
        <v>262</v>
      </c>
      <c r="E8" s="389" t="s">
        <v>263</v>
      </c>
      <c r="F8" s="389" t="s">
        <v>264</v>
      </c>
      <c r="G8" s="390" t="s">
        <v>265</v>
      </c>
      <c r="H8" s="250">
        <v>8</v>
      </c>
    </row>
    <row r="9" spans="1:10" s="170" customFormat="1" ht="21.75" customHeight="1" x14ac:dyDescent="0.25">
      <c r="A9" s="385">
        <v>1</v>
      </c>
      <c r="B9" s="402" t="s">
        <v>898</v>
      </c>
      <c r="C9" s="854" t="s">
        <v>918</v>
      </c>
      <c r="D9" s="855"/>
      <c r="E9" s="855"/>
      <c r="F9" s="855"/>
      <c r="G9" s="855"/>
      <c r="H9" s="856"/>
      <c r="I9" s="388"/>
      <c r="J9" s="388"/>
    </row>
    <row r="10" spans="1:10" s="170" customFormat="1" ht="21.75" customHeight="1" x14ac:dyDescent="0.25">
      <c r="A10" s="385">
        <v>2</v>
      </c>
      <c r="B10" s="402" t="s">
        <v>899</v>
      </c>
      <c r="C10" s="857"/>
      <c r="D10" s="858"/>
      <c r="E10" s="858"/>
      <c r="F10" s="858"/>
      <c r="G10" s="858"/>
      <c r="H10" s="859"/>
      <c r="I10" s="388"/>
      <c r="J10" s="388"/>
    </row>
    <row r="11" spans="1:10" s="170" customFormat="1" ht="21.75" customHeight="1" x14ac:dyDescent="0.25">
      <c r="A11" s="385">
        <v>3</v>
      </c>
      <c r="B11" s="402" t="s">
        <v>900</v>
      </c>
      <c r="C11" s="857"/>
      <c r="D11" s="858"/>
      <c r="E11" s="858"/>
      <c r="F11" s="858"/>
      <c r="G11" s="858"/>
      <c r="H11" s="859"/>
      <c r="I11" s="388"/>
      <c r="J11" s="388"/>
    </row>
    <row r="12" spans="1:10" s="170" customFormat="1" ht="21.75" customHeight="1" x14ac:dyDescent="0.25">
      <c r="A12" s="385">
        <v>4</v>
      </c>
      <c r="B12" s="402" t="s">
        <v>901</v>
      </c>
      <c r="C12" s="857"/>
      <c r="D12" s="858"/>
      <c r="E12" s="858"/>
      <c r="F12" s="858"/>
      <c r="G12" s="858"/>
      <c r="H12" s="859"/>
      <c r="I12" s="388"/>
      <c r="J12" s="388"/>
    </row>
    <row r="13" spans="1:10" s="170" customFormat="1" ht="21.75" customHeight="1" x14ac:dyDescent="0.25">
      <c r="A13" s="385">
        <v>5</v>
      </c>
      <c r="B13" s="402" t="s">
        <v>902</v>
      </c>
      <c r="C13" s="860"/>
      <c r="D13" s="861"/>
      <c r="E13" s="861"/>
      <c r="F13" s="861"/>
      <c r="G13" s="861"/>
      <c r="H13" s="862"/>
      <c r="I13" s="388"/>
      <c r="J13" s="388"/>
    </row>
    <row r="14" spans="1:10" s="170" customFormat="1" ht="36.75" customHeight="1" x14ac:dyDescent="0.25">
      <c r="A14" s="385">
        <v>6</v>
      </c>
      <c r="B14" s="402" t="s">
        <v>903</v>
      </c>
      <c r="C14" s="545">
        <v>231</v>
      </c>
      <c r="D14" s="546">
        <v>200</v>
      </c>
      <c r="E14" s="546">
        <v>30</v>
      </c>
      <c r="F14" s="546">
        <v>0</v>
      </c>
      <c r="G14" s="610">
        <v>200</v>
      </c>
      <c r="H14" s="544" t="s">
        <v>929</v>
      </c>
      <c r="I14" s="388"/>
      <c r="J14" s="388"/>
    </row>
    <row r="15" spans="1:10" s="170" customFormat="1" ht="30" customHeight="1" x14ac:dyDescent="0.25">
      <c r="A15" s="385"/>
      <c r="B15" s="402" t="s">
        <v>19</v>
      </c>
      <c r="C15" s="478">
        <f>SUM(C14)</f>
        <v>231</v>
      </c>
      <c r="D15" s="478">
        <f>SUM(D14)</f>
        <v>200</v>
      </c>
      <c r="E15" s="478">
        <f>SUM(E14)</f>
        <v>30</v>
      </c>
      <c r="F15" s="478">
        <f>SUM(F14)</f>
        <v>0</v>
      </c>
      <c r="G15" s="611">
        <f>SUM(G14)</f>
        <v>200</v>
      </c>
      <c r="H15" s="474"/>
      <c r="I15" s="388"/>
      <c r="J15" s="388"/>
    </row>
    <row r="16" spans="1:10" x14ac:dyDescent="0.2">
      <c r="A16" s="177"/>
    </row>
    <row r="19" spans="1:13" ht="15" customHeight="1" x14ac:dyDescent="0.2">
      <c r="A19" s="260"/>
      <c r="B19" s="260"/>
      <c r="C19" s="260"/>
      <c r="D19" s="260"/>
      <c r="E19" s="260"/>
      <c r="F19" s="784" t="s">
        <v>13</v>
      </c>
      <c r="G19" s="784"/>
      <c r="H19" s="261"/>
      <c r="I19" s="261"/>
    </row>
    <row r="20" spans="1:13" ht="15" customHeight="1" x14ac:dyDescent="0.2">
      <c r="A20" s="260"/>
      <c r="B20" s="260"/>
      <c r="C20" s="260"/>
      <c r="D20" s="260"/>
      <c r="E20" s="260"/>
      <c r="F20" s="784" t="s">
        <v>14</v>
      </c>
      <c r="G20" s="784"/>
      <c r="H20" s="261"/>
      <c r="I20" s="261"/>
    </row>
    <row r="21" spans="1:13" ht="15" customHeight="1" x14ac:dyDescent="0.2">
      <c r="A21" s="260"/>
      <c r="B21" s="260"/>
      <c r="C21" s="260"/>
      <c r="D21" s="260"/>
      <c r="E21" s="260"/>
      <c r="F21" s="915" t="s">
        <v>89</v>
      </c>
      <c r="G21" s="915"/>
      <c r="H21" s="915"/>
      <c r="I21" s="915"/>
    </row>
    <row r="22" spans="1:13" x14ac:dyDescent="0.2">
      <c r="A22" s="260" t="s">
        <v>12</v>
      </c>
      <c r="C22" s="260"/>
      <c r="D22" s="260"/>
      <c r="E22" s="260"/>
      <c r="F22" s="914" t="s">
        <v>86</v>
      </c>
      <c r="G22" s="914"/>
      <c r="H22" s="260"/>
      <c r="I22" s="260"/>
    </row>
    <row r="23" spans="1:13" x14ac:dyDescent="0.2">
      <c r="A23" s="260"/>
      <c r="B23" s="260"/>
      <c r="C23" s="260"/>
      <c r="D23" s="260"/>
      <c r="E23" s="260"/>
      <c r="F23" s="260"/>
      <c r="G23" s="260"/>
      <c r="H23" s="260"/>
      <c r="I23" s="260"/>
      <c r="J23" s="260"/>
      <c r="K23" s="260"/>
      <c r="L23" s="260"/>
      <c r="M23" s="260"/>
    </row>
  </sheetData>
  <mergeCells count="10">
    <mergeCell ref="F22:G22"/>
    <mergeCell ref="A1:F1"/>
    <mergeCell ref="A2:G2"/>
    <mergeCell ref="A4:G4"/>
    <mergeCell ref="F19:G19"/>
    <mergeCell ref="F20:G20"/>
    <mergeCell ref="F21:I21"/>
    <mergeCell ref="F6:H6"/>
    <mergeCell ref="C9:H13"/>
    <mergeCell ref="A5:C5"/>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85" zoomScaleNormal="85" zoomScaleSheetLayoutView="100" workbookViewId="0">
      <selection activeCell="D15" sqref="D15"/>
    </sheetView>
  </sheetViews>
  <sheetFormatPr defaultRowHeight="12.75" x14ac:dyDescent="0.2"/>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8" ht="18" x14ac:dyDescent="0.35">
      <c r="A1" s="765" t="s">
        <v>0</v>
      </c>
      <c r="B1" s="765"/>
      <c r="C1" s="765"/>
      <c r="D1" s="765"/>
      <c r="E1" s="765"/>
      <c r="F1" s="765"/>
      <c r="H1" s="170" t="s">
        <v>717</v>
      </c>
    </row>
    <row r="2" spans="1:8" ht="21" x14ac:dyDescent="0.35">
      <c r="A2" s="766" t="s">
        <v>741</v>
      </c>
      <c r="B2" s="766"/>
      <c r="C2" s="766"/>
      <c r="D2" s="766"/>
      <c r="E2" s="766"/>
      <c r="F2" s="766"/>
      <c r="G2" s="766"/>
    </row>
    <row r="3" spans="1:8" ht="15" x14ac:dyDescent="0.3">
      <c r="A3" s="172"/>
      <c r="B3" s="172"/>
    </row>
    <row r="4" spans="1:8" ht="18" customHeight="1" x14ac:dyDescent="0.35">
      <c r="A4" s="767" t="s">
        <v>718</v>
      </c>
      <c r="B4" s="767"/>
      <c r="C4" s="767"/>
      <c r="D4" s="767"/>
      <c r="E4" s="767"/>
      <c r="F4" s="767"/>
      <c r="G4" s="767"/>
    </row>
    <row r="5" spans="1:8" ht="15.75" x14ac:dyDescent="0.25">
      <c r="A5" s="695" t="s">
        <v>948</v>
      </c>
      <c r="B5" s="695"/>
      <c r="C5" s="695"/>
    </row>
    <row r="6" spans="1:8" ht="15" x14ac:dyDescent="0.3">
      <c r="A6" s="173"/>
      <c r="B6" s="173"/>
      <c r="F6" s="768" t="s">
        <v>831</v>
      </c>
      <c r="G6" s="768"/>
      <c r="H6" s="768"/>
    </row>
    <row r="7" spans="1:8" ht="59.25" customHeight="1" x14ac:dyDescent="0.2">
      <c r="A7" s="258" t="s">
        <v>2</v>
      </c>
      <c r="B7" s="258" t="s">
        <v>3</v>
      </c>
      <c r="C7" s="259" t="s">
        <v>719</v>
      </c>
      <c r="D7" s="259" t="s">
        <v>720</v>
      </c>
      <c r="E7" s="259" t="s">
        <v>721</v>
      </c>
      <c r="F7" s="259" t="s">
        <v>722</v>
      </c>
      <c r="G7" s="283" t="s">
        <v>723</v>
      </c>
      <c r="H7" s="248" t="s">
        <v>724</v>
      </c>
    </row>
    <row r="8" spans="1:8" s="170" customFormat="1" ht="15" x14ac:dyDescent="0.25">
      <c r="A8" s="176" t="s">
        <v>259</v>
      </c>
      <c r="B8" s="176" t="s">
        <v>260</v>
      </c>
      <c r="C8" s="176" t="s">
        <v>261</v>
      </c>
      <c r="D8" s="176" t="s">
        <v>262</v>
      </c>
      <c r="E8" s="176" t="s">
        <v>263</v>
      </c>
      <c r="F8" s="176" t="s">
        <v>264</v>
      </c>
      <c r="G8" s="284" t="s">
        <v>265</v>
      </c>
      <c r="H8" s="205">
        <v>8</v>
      </c>
    </row>
    <row r="9" spans="1:8" s="170" customFormat="1" ht="24" customHeight="1" x14ac:dyDescent="0.25">
      <c r="A9" s="396">
        <v>1</v>
      </c>
      <c r="B9" s="119" t="s">
        <v>898</v>
      </c>
      <c r="C9" s="391">
        <v>9464</v>
      </c>
      <c r="D9" s="392">
        <v>0</v>
      </c>
      <c r="E9" s="392">
        <v>0</v>
      </c>
      <c r="F9" s="392">
        <v>0</v>
      </c>
      <c r="G9" s="393">
        <v>0</v>
      </c>
      <c r="H9" s="394">
        <v>0</v>
      </c>
    </row>
    <row r="10" spans="1:8" s="170" customFormat="1" ht="24" customHeight="1" x14ac:dyDescent="0.25">
      <c r="A10" s="396">
        <v>2</v>
      </c>
      <c r="B10" s="119" t="s">
        <v>899</v>
      </c>
      <c r="C10" s="391">
        <v>236</v>
      </c>
      <c r="D10" s="392">
        <v>232</v>
      </c>
      <c r="E10" s="392">
        <v>2</v>
      </c>
      <c r="F10" s="473" t="s">
        <v>928</v>
      </c>
      <c r="G10" s="393">
        <v>0</v>
      </c>
      <c r="H10" s="394" t="s">
        <v>899</v>
      </c>
    </row>
    <row r="11" spans="1:8" s="170" customFormat="1" ht="24" customHeight="1" x14ac:dyDescent="0.25">
      <c r="A11" s="396">
        <v>3</v>
      </c>
      <c r="B11" s="119" t="s">
        <v>900</v>
      </c>
      <c r="C11" s="391">
        <v>28</v>
      </c>
      <c r="D11" s="392">
        <v>0</v>
      </c>
      <c r="E11" s="392">
        <v>0</v>
      </c>
      <c r="F11" s="392">
        <v>0</v>
      </c>
      <c r="G11" s="393">
        <v>0</v>
      </c>
      <c r="H11" s="394">
        <v>0</v>
      </c>
    </row>
    <row r="12" spans="1:8" s="170" customFormat="1" ht="24" customHeight="1" x14ac:dyDescent="0.25">
      <c r="A12" s="396">
        <v>4</v>
      </c>
      <c r="B12" s="119" t="s">
        <v>901</v>
      </c>
      <c r="C12" s="391">
        <v>3187</v>
      </c>
      <c r="D12" s="392">
        <v>0</v>
      </c>
      <c r="E12" s="392">
        <v>0</v>
      </c>
      <c r="F12" s="392">
        <v>0</v>
      </c>
      <c r="G12" s="393">
        <v>0</v>
      </c>
      <c r="H12" s="394">
        <v>0</v>
      </c>
    </row>
    <row r="13" spans="1:8" s="170" customFormat="1" ht="24" customHeight="1" x14ac:dyDescent="0.25">
      <c r="A13" s="396">
        <v>5</v>
      </c>
      <c r="B13" s="119" t="s">
        <v>902</v>
      </c>
      <c r="C13" s="391">
        <v>2684</v>
      </c>
      <c r="D13" s="392">
        <v>0</v>
      </c>
      <c r="E13" s="392">
        <v>0</v>
      </c>
      <c r="F13" s="392">
        <v>0</v>
      </c>
      <c r="G13" s="393">
        <v>0</v>
      </c>
      <c r="H13" s="394">
        <v>0</v>
      </c>
    </row>
    <row r="14" spans="1:8" s="170" customFormat="1" ht="24" customHeight="1" x14ac:dyDescent="0.25">
      <c r="A14" s="396">
        <v>6</v>
      </c>
      <c r="B14" s="119" t="s">
        <v>903</v>
      </c>
      <c r="C14" s="391">
        <v>2140</v>
      </c>
      <c r="D14" s="392">
        <v>0</v>
      </c>
      <c r="E14" s="392">
        <v>0</v>
      </c>
      <c r="F14" s="392">
        <v>0</v>
      </c>
      <c r="G14" s="393">
        <v>0</v>
      </c>
      <c r="H14" s="394">
        <v>0</v>
      </c>
    </row>
    <row r="15" spans="1:8" s="170" customFormat="1" ht="24" customHeight="1" x14ac:dyDescent="0.25">
      <c r="A15" s="333"/>
      <c r="B15" s="119" t="s">
        <v>19</v>
      </c>
      <c r="C15" s="395">
        <f>SUM(C9:C14)</f>
        <v>17739</v>
      </c>
      <c r="D15" s="392">
        <f>SUM(D9:D14)</f>
        <v>232</v>
      </c>
      <c r="E15" s="392">
        <f>SUM(E9:E14)</f>
        <v>2</v>
      </c>
      <c r="F15" s="392">
        <v>1</v>
      </c>
      <c r="G15" s="393">
        <f>SUM(G9:G14)</f>
        <v>0</v>
      </c>
      <c r="H15" s="394">
        <v>0</v>
      </c>
    </row>
    <row r="16" spans="1:8" x14ac:dyDescent="0.2">
      <c r="A16" s="177"/>
    </row>
    <row r="19" spans="1:13" ht="15" customHeight="1" x14ac:dyDescent="0.2">
      <c r="A19" s="260"/>
      <c r="B19" s="260"/>
      <c r="C19" s="260"/>
      <c r="D19" s="260"/>
      <c r="E19" s="260"/>
      <c r="F19" s="784" t="s">
        <v>13</v>
      </c>
      <c r="G19" s="784"/>
      <c r="H19" s="261"/>
      <c r="I19" s="261"/>
    </row>
    <row r="20" spans="1:13" ht="15" customHeight="1" x14ac:dyDescent="0.2">
      <c r="A20" s="260"/>
      <c r="B20" s="260"/>
      <c r="C20" s="260"/>
      <c r="D20" s="260"/>
      <c r="E20" s="260"/>
      <c r="F20" s="784" t="s">
        <v>14</v>
      </c>
      <c r="G20" s="784"/>
      <c r="H20" s="261"/>
      <c r="I20" s="261"/>
    </row>
    <row r="21" spans="1:13" ht="15" customHeight="1" x14ac:dyDescent="0.2">
      <c r="A21" s="260"/>
      <c r="B21" s="260"/>
      <c r="C21" s="260"/>
      <c r="D21" s="260"/>
      <c r="E21" s="260"/>
      <c r="F21" s="915" t="s">
        <v>89</v>
      </c>
      <c r="G21" s="915"/>
      <c r="H21" s="915"/>
      <c r="I21" s="915"/>
    </row>
    <row r="22" spans="1:13" x14ac:dyDescent="0.2">
      <c r="A22" s="260" t="s">
        <v>12</v>
      </c>
      <c r="C22" s="260"/>
      <c r="D22" s="260"/>
      <c r="E22" s="260"/>
      <c r="F22" s="914" t="s">
        <v>86</v>
      </c>
      <c r="G22" s="914"/>
      <c r="H22" s="260"/>
      <c r="I22" s="260"/>
    </row>
    <row r="23" spans="1:13" x14ac:dyDescent="0.2">
      <c r="A23" s="260"/>
      <c r="B23" s="260"/>
      <c r="C23" s="260"/>
      <c r="D23" s="260"/>
      <c r="E23" s="260"/>
      <c r="F23" s="260"/>
      <c r="G23" s="260"/>
      <c r="H23" s="260"/>
      <c r="I23" s="260"/>
      <c r="J23" s="260"/>
      <c r="K23" s="260"/>
      <c r="L23" s="260"/>
      <c r="M23" s="260"/>
    </row>
  </sheetData>
  <mergeCells count="9">
    <mergeCell ref="F21:I21"/>
    <mergeCell ref="F22:G22"/>
    <mergeCell ref="A1:F1"/>
    <mergeCell ref="A2:G2"/>
    <mergeCell ref="A4:G4"/>
    <mergeCell ref="F6:H6"/>
    <mergeCell ref="F19:G19"/>
    <mergeCell ref="F20:G20"/>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SheetLayoutView="90" workbookViewId="0">
      <selection activeCell="C12" sqref="C12:K25"/>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77"/>
      <c r="E1" s="677"/>
      <c r="H1" s="41"/>
      <c r="I1" s="776" t="s">
        <v>70</v>
      </c>
      <c r="J1" s="776"/>
    </row>
    <row r="2" spans="1:19" ht="15" x14ac:dyDescent="0.2">
      <c r="A2" s="777" t="s">
        <v>0</v>
      </c>
      <c r="B2" s="777"/>
      <c r="C2" s="777"/>
      <c r="D2" s="777"/>
      <c r="E2" s="777"/>
      <c r="F2" s="777"/>
      <c r="G2" s="777"/>
      <c r="H2" s="777"/>
      <c r="I2" s="777"/>
      <c r="J2" s="777"/>
    </row>
    <row r="3" spans="1:19" ht="20.25" x14ac:dyDescent="0.3">
      <c r="A3" s="674" t="s">
        <v>741</v>
      </c>
      <c r="B3" s="674"/>
      <c r="C3" s="674"/>
      <c r="D3" s="674"/>
      <c r="E3" s="674"/>
      <c r="F3" s="674"/>
      <c r="G3" s="674"/>
      <c r="H3" s="674"/>
      <c r="I3" s="674"/>
      <c r="J3" s="674"/>
    </row>
    <row r="4" spans="1:19" ht="10.5" customHeight="1" x14ac:dyDescent="0.2"/>
    <row r="5" spans="1:19" s="15" customFormat="1" ht="24.75" customHeight="1" x14ac:dyDescent="0.25">
      <c r="A5" s="925" t="s">
        <v>434</v>
      </c>
      <c r="B5" s="925"/>
      <c r="C5" s="925"/>
      <c r="D5" s="925"/>
      <c r="E5" s="925"/>
      <c r="F5" s="925"/>
      <c r="G5" s="925"/>
      <c r="H5" s="925"/>
      <c r="I5" s="925"/>
      <c r="J5" s="925"/>
      <c r="K5" s="925"/>
    </row>
    <row r="6" spans="1:19" s="15" customFormat="1" ht="15.75" customHeight="1" x14ac:dyDescent="0.25">
      <c r="A6" s="44"/>
      <c r="B6" s="44"/>
      <c r="C6" s="44"/>
      <c r="D6" s="44"/>
      <c r="E6" s="44"/>
      <c r="F6" s="44"/>
      <c r="G6" s="44"/>
      <c r="H6" s="44"/>
      <c r="I6" s="44"/>
      <c r="J6" s="44"/>
    </row>
    <row r="7" spans="1:19" s="15" customFormat="1" ht="15.75" x14ac:dyDescent="0.25">
      <c r="A7" s="695" t="s">
        <v>948</v>
      </c>
      <c r="B7" s="695"/>
      <c r="C7" s="695"/>
      <c r="E7" s="864"/>
      <c r="F7" s="864"/>
      <c r="G7" s="864"/>
      <c r="H7" s="864"/>
      <c r="I7" s="864" t="s">
        <v>832</v>
      </c>
      <c r="J7" s="864"/>
      <c r="K7" s="864"/>
    </row>
    <row r="8" spans="1:19" s="13" customFormat="1" ht="15.75" hidden="1" x14ac:dyDescent="0.25">
      <c r="C8" s="777" t="s">
        <v>16</v>
      </c>
      <c r="D8" s="777"/>
      <c r="E8" s="777"/>
      <c r="F8" s="777"/>
      <c r="G8" s="777"/>
      <c r="H8" s="777"/>
      <c r="I8" s="777"/>
      <c r="J8" s="777"/>
    </row>
    <row r="9" spans="1:19" ht="44.25" customHeight="1" x14ac:dyDescent="0.2">
      <c r="A9" s="774" t="s">
        <v>26</v>
      </c>
      <c r="B9" s="774" t="s">
        <v>60</v>
      </c>
      <c r="C9" s="643" t="s">
        <v>455</v>
      </c>
      <c r="D9" s="645"/>
      <c r="E9" s="643" t="s">
        <v>40</v>
      </c>
      <c r="F9" s="645"/>
      <c r="G9" s="643" t="s">
        <v>41</v>
      </c>
      <c r="H9" s="645"/>
      <c r="I9" s="642" t="s">
        <v>109</v>
      </c>
      <c r="J9" s="642"/>
      <c r="K9" s="774" t="s">
        <v>507</v>
      </c>
      <c r="R9" s="9"/>
      <c r="S9" s="12"/>
    </row>
    <row r="10" spans="1:19" s="14" customFormat="1" ht="42.6" customHeight="1" x14ac:dyDescent="0.2">
      <c r="A10" s="775"/>
      <c r="B10" s="775"/>
      <c r="C10" s="5" t="s">
        <v>42</v>
      </c>
      <c r="D10" s="5" t="s">
        <v>108</v>
      </c>
      <c r="E10" s="5" t="s">
        <v>42</v>
      </c>
      <c r="F10" s="5" t="s">
        <v>108</v>
      </c>
      <c r="G10" s="5" t="s">
        <v>42</v>
      </c>
      <c r="H10" s="5" t="s">
        <v>108</v>
      </c>
      <c r="I10" s="5" t="s">
        <v>137</v>
      </c>
      <c r="J10" s="5" t="s">
        <v>138</v>
      </c>
      <c r="K10" s="775"/>
    </row>
    <row r="11" spans="1:19" x14ac:dyDescent="0.2">
      <c r="A11" s="138">
        <v>1</v>
      </c>
      <c r="B11" s="138">
        <v>2</v>
      </c>
      <c r="C11" s="138">
        <v>3</v>
      </c>
      <c r="D11" s="138">
        <v>4</v>
      </c>
      <c r="E11" s="138">
        <v>5</v>
      </c>
      <c r="F11" s="138">
        <v>6</v>
      </c>
      <c r="G11" s="138">
        <v>7</v>
      </c>
      <c r="H11" s="138">
        <v>8</v>
      </c>
      <c r="I11" s="138">
        <v>9</v>
      </c>
      <c r="J11" s="138">
        <v>10</v>
      </c>
      <c r="K11" s="3">
        <v>11</v>
      </c>
    </row>
    <row r="12" spans="1:19" ht="15.75" customHeight="1" x14ac:dyDescent="0.2">
      <c r="A12" s="8">
        <v>1</v>
      </c>
      <c r="B12" s="18" t="s">
        <v>373</v>
      </c>
      <c r="C12" s="916" t="s">
        <v>979</v>
      </c>
      <c r="D12" s="917"/>
      <c r="E12" s="917"/>
      <c r="F12" s="917"/>
      <c r="G12" s="917"/>
      <c r="H12" s="917"/>
      <c r="I12" s="917"/>
      <c r="J12" s="917"/>
      <c r="K12" s="918"/>
    </row>
    <row r="13" spans="1:19" ht="15.75" customHeight="1" x14ac:dyDescent="0.2">
      <c r="A13" s="8">
        <v>2</v>
      </c>
      <c r="B13" s="18" t="s">
        <v>374</v>
      </c>
      <c r="C13" s="919"/>
      <c r="D13" s="920"/>
      <c r="E13" s="920"/>
      <c r="F13" s="920"/>
      <c r="G13" s="920"/>
      <c r="H13" s="920"/>
      <c r="I13" s="920"/>
      <c r="J13" s="920"/>
      <c r="K13" s="921"/>
    </row>
    <row r="14" spans="1:19" ht="15.75" customHeight="1" x14ac:dyDescent="0.2">
      <c r="A14" s="8">
        <v>3</v>
      </c>
      <c r="B14" s="18" t="s">
        <v>375</v>
      </c>
      <c r="C14" s="919"/>
      <c r="D14" s="920"/>
      <c r="E14" s="920"/>
      <c r="F14" s="920"/>
      <c r="G14" s="920"/>
      <c r="H14" s="920"/>
      <c r="I14" s="920"/>
      <c r="J14" s="920"/>
      <c r="K14" s="921"/>
    </row>
    <row r="15" spans="1:19" ht="15.75" customHeight="1" x14ac:dyDescent="0.2">
      <c r="A15" s="8">
        <v>4</v>
      </c>
      <c r="B15" s="18" t="s">
        <v>376</v>
      </c>
      <c r="C15" s="919"/>
      <c r="D15" s="920"/>
      <c r="E15" s="920"/>
      <c r="F15" s="920"/>
      <c r="G15" s="920"/>
      <c r="H15" s="920"/>
      <c r="I15" s="920"/>
      <c r="J15" s="920"/>
      <c r="K15" s="921"/>
    </row>
    <row r="16" spans="1:19" ht="15.75" customHeight="1" x14ac:dyDescent="0.2">
      <c r="A16" s="8">
        <v>5</v>
      </c>
      <c r="B16" s="18" t="s">
        <v>377</v>
      </c>
      <c r="C16" s="919"/>
      <c r="D16" s="920"/>
      <c r="E16" s="920"/>
      <c r="F16" s="920"/>
      <c r="G16" s="920"/>
      <c r="H16" s="920"/>
      <c r="I16" s="920"/>
      <c r="J16" s="920"/>
      <c r="K16" s="921"/>
    </row>
    <row r="17" spans="1:16" ht="15.75" customHeight="1" x14ac:dyDescent="0.2">
      <c r="A17" s="8">
        <v>6</v>
      </c>
      <c r="B17" s="18" t="s">
        <v>378</v>
      </c>
      <c r="C17" s="919"/>
      <c r="D17" s="920"/>
      <c r="E17" s="920"/>
      <c r="F17" s="920"/>
      <c r="G17" s="920"/>
      <c r="H17" s="920"/>
      <c r="I17" s="920"/>
      <c r="J17" s="920"/>
      <c r="K17" s="921"/>
    </row>
    <row r="18" spans="1:16" ht="15.75" customHeight="1" x14ac:dyDescent="0.2">
      <c r="A18" s="8">
        <v>7</v>
      </c>
      <c r="B18" s="18" t="s">
        <v>379</v>
      </c>
      <c r="C18" s="919"/>
      <c r="D18" s="920"/>
      <c r="E18" s="920"/>
      <c r="F18" s="920"/>
      <c r="G18" s="920"/>
      <c r="H18" s="920"/>
      <c r="I18" s="920"/>
      <c r="J18" s="920"/>
      <c r="K18" s="921"/>
    </row>
    <row r="19" spans="1:16" s="12" customFormat="1" ht="15.75" customHeight="1" x14ac:dyDescent="0.2">
      <c r="A19" s="8">
        <v>8</v>
      </c>
      <c r="B19" s="18" t="s">
        <v>250</v>
      </c>
      <c r="C19" s="919"/>
      <c r="D19" s="920"/>
      <c r="E19" s="920"/>
      <c r="F19" s="920"/>
      <c r="G19" s="920"/>
      <c r="H19" s="920"/>
      <c r="I19" s="920"/>
      <c r="J19" s="920"/>
      <c r="K19" s="921"/>
    </row>
    <row r="20" spans="1:16" s="12" customFormat="1" ht="15.75" customHeight="1" x14ac:dyDescent="0.2">
      <c r="A20" s="8">
        <v>9</v>
      </c>
      <c r="B20" s="18" t="s">
        <v>354</v>
      </c>
      <c r="C20" s="919"/>
      <c r="D20" s="920"/>
      <c r="E20" s="920"/>
      <c r="F20" s="920"/>
      <c r="G20" s="920"/>
      <c r="H20" s="920"/>
      <c r="I20" s="920"/>
      <c r="J20" s="920"/>
      <c r="K20" s="921"/>
    </row>
    <row r="21" spans="1:16" s="12" customFormat="1" ht="15.75" customHeight="1" x14ac:dyDescent="0.2">
      <c r="A21" s="8">
        <v>10</v>
      </c>
      <c r="B21" s="18" t="s">
        <v>506</v>
      </c>
      <c r="C21" s="919"/>
      <c r="D21" s="920"/>
      <c r="E21" s="920"/>
      <c r="F21" s="920"/>
      <c r="G21" s="920"/>
      <c r="H21" s="920"/>
      <c r="I21" s="920"/>
      <c r="J21" s="920"/>
      <c r="K21" s="921"/>
    </row>
    <row r="22" spans="1:16" s="12" customFormat="1" ht="15.75" customHeight="1" x14ac:dyDescent="0.2">
      <c r="A22" s="8">
        <v>11</v>
      </c>
      <c r="B22" s="18" t="s">
        <v>467</v>
      </c>
      <c r="C22" s="919"/>
      <c r="D22" s="920"/>
      <c r="E22" s="920"/>
      <c r="F22" s="920"/>
      <c r="G22" s="920"/>
      <c r="H22" s="920"/>
      <c r="I22" s="920"/>
      <c r="J22" s="920"/>
      <c r="K22" s="921"/>
    </row>
    <row r="23" spans="1:16" s="12" customFormat="1" ht="15.75" customHeight="1" x14ac:dyDescent="0.2">
      <c r="A23" s="8">
        <v>12</v>
      </c>
      <c r="B23" s="18" t="s">
        <v>505</v>
      </c>
      <c r="C23" s="919"/>
      <c r="D23" s="920"/>
      <c r="E23" s="920"/>
      <c r="F23" s="920"/>
      <c r="G23" s="920"/>
      <c r="H23" s="920"/>
      <c r="I23" s="920"/>
      <c r="J23" s="920"/>
      <c r="K23" s="921"/>
    </row>
    <row r="24" spans="1:16" s="12" customFormat="1" ht="15.75" customHeight="1" x14ac:dyDescent="0.2">
      <c r="A24" s="8">
        <v>13</v>
      </c>
      <c r="B24" s="285" t="s">
        <v>682</v>
      </c>
      <c r="C24" s="919"/>
      <c r="D24" s="920"/>
      <c r="E24" s="920"/>
      <c r="F24" s="920"/>
      <c r="G24" s="920"/>
      <c r="H24" s="920"/>
      <c r="I24" s="920"/>
      <c r="J24" s="920"/>
      <c r="K24" s="921"/>
    </row>
    <row r="25" spans="1:16" s="12" customFormat="1" ht="15.75" customHeight="1" x14ac:dyDescent="0.2">
      <c r="A25" s="8">
        <v>14</v>
      </c>
      <c r="B25" s="288" t="s">
        <v>848</v>
      </c>
      <c r="C25" s="922"/>
      <c r="D25" s="923"/>
      <c r="E25" s="923"/>
      <c r="F25" s="923"/>
      <c r="G25" s="923"/>
      <c r="H25" s="923"/>
      <c r="I25" s="923"/>
      <c r="J25" s="923"/>
      <c r="K25" s="924"/>
    </row>
    <row r="26" spans="1:16" s="12" customFormat="1" ht="15.75" customHeight="1" x14ac:dyDescent="0.2">
      <c r="A26" s="8"/>
      <c r="B26" s="285"/>
      <c r="C26" s="9"/>
      <c r="D26" s="9"/>
      <c r="E26" s="9"/>
      <c r="F26" s="9"/>
      <c r="G26" s="9"/>
      <c r="H26" s="9"/>
      <c r="I26" s="9"/>
      <c r="J26" s="9"/>
      <c r="K26" s="9"/>
    </row>
    <row r="27" spans="1:16" s="12" customFormat="1" ht="15.75" customHeight="1" x14ac:dyDescent="0.2">
      <c r="A27" s="3" t="s">
        <v>19</v>
      </c>
      <c r="B27" s="9"/>
      <c r="C27" s="9"/>
      <c r="D27" s="9"/>
      <c r="E27" s="9"/>
      <c r="F27" s="9"/>
      <c r="G27" s="9"/>
      <c r="H27" s="9"/>
      <c r="I27" s="9"/>
      <c r="J27" s="9"/>
      <c r="K27" s="9"/>
    </row>
    <row r="28" spans="1:16" s="12" customFormat="1" x14ac:dyDescent="0.2">
      <c r="A28" s="10"/>
    </row>
    <row r="29" spans="1:16" s="12" customFormat="1" x14ac:dyDescent="0.2">
      <c r="A29" s="10"/>
    </row>
    <row r="30" spans="1:16" s="12" customFormat="1" x14ac:dyDescent="0.2">
      <c r="A30" s="10"/>
    </row>
    <row r="31" spans="1:16" s="15" customFormat="1" ht="13.9" customHeight="1" x14ac:dyDescent="0.2">
      <c r="B31" s="81"/>
      <c r="C31" s="81"/>
      <c r="D31" s="81"/>
      <c r="E31" s="81"/>
      <c r="F31" s="81"/>
      <c r="G31" s="81"/>
      <c r="H31" s="81"/>
      <c r="I31" s="647" t="s">
        <v>13</v>
      </c>
      <c r="J31" s="647"/>
      <c r="K31" s="81"/>
      <c r="L31" s="81"/>
      <c r="M31" s="81"/>
      <c r="N31" s="81"/>
      <c r="O31" s="81"/>
      <c r="P31" s="81"/>
    </row>
    <row r="32" spans="1:16" s="15" customFormat="1" ht="13.15" customHeight="1" x14ac:dyDescent="0.2">
      <c r="A32" s="630" t="s">
        <v>14</v>
      </c>
      <c r="B32" s="630"/>
      <c r="C32" s="630"/>
      <c r="D32" s="630"/>
      <c r="E32" s="630"/>
      <c r="F32" s="630"/>
      <c r="G32" s="630"/>
      <c r="H32" s="630"/>
      <c r="I32" s="630"/>
      <c r="J32" s="630"/>
      <c r="K32" s="81"/>
      <c r="L32" s="81"/>
      <c r="M32" s="81"/>
      <c r="N32" s="81"/>
      <c r="O32" s="81"/>
      <c r="P32" s="81"/>
    </row>
    <row r="33" spans="1:16" s="15" customFormat="1" ht="13.15" customHeight="1" x14ac:dyDescent="0.2">
      <c r="A33" s="630" t="s">
        <v>20</v>
      </c>
      <c r="B33" s="630"/>
      <c r="C33" s="630"/>
      <c r="D33" s="630"/>
      <c r="E33" s="630"/>
      <c r="F33" s="630"/>
      <c r="G33" s="630"/>
      <c r="H33" s="630"/>
      <c r="I33" s="630"/>
      <c r="J33" s="630"/>
      <c r="K33" s="81"/>
      <c r="L33" s="81"/>
      <c r="M33" s="81"/>
      <c r="N33" s="81"/>
      <c r="O33" s="81"/>
      <c r="P33" s="81"/>
    </row>
    <row r="34" spans="1:16" s="15" customFormat="1" x14ac:dyDescent="0.2">
      <c r="A34" s="14" t="s">
        <v>23</v>
      </c>
      <c r="B34" s="14"/>
      <c r="C34" s="14"/>
      <c r="D34" s="14"/>
      <c r="E34" s="14"/>
      <c r="F34" s="14"/>
      <c r="H34" s="677" t="s">
        <v>24</v>
      </c>
      <c r="I34" s="677"/>
    </row>
    <row r="35" spans="1:16" s="15" customFormat="1" x14ac:dyDescent="0.2">
      <c r="A35" s="14"/>
    </row>
    <row r="36" spans="1:16" x14ac:dyDescent="0.2">
      <c r="A36" s="769"/>
      <c r="B36" s="769"/>
      <c r="C36" s="769"/>
      <c r="D36" s="769"/>
      <c r="E36" s="769"/>
      <c r="F36" s="769"/>
      <c r="G36" s="769"/>
      <c r="H36" s="769"/>
      <c r="I36" s="769"/>
      <c r="J36" s="769"/>
    </row>
  </sheetData>
  <mergeCells count="22">
    <mergeCell ref="E7:H7"/>
    <mergeCell ref="I7:K7"/>
    <mergeCell ref="D1:E1"/>
    <mergeCell ref="I1:J1"/>
    <mergeCell ref="A2:J2"/>
    <mergeCell ref="A3:J3"/>
    <mergeCell ref="A5:K5"/>
    <mergeCell ref="A7:C7"/>
    <mergeCell ref="A36:J36"/>
    <mergeCell ref="C8:J8"/>
    <mergeCell ref="A9:A10"/>
    <mergeCell ref="B9:B10"/>
    <mergeCell ref="C9:D9"/>
    <mergeCell ref="E9:F9"/>
    <mergeCell ref="G9:H9"/>
    <mergeCell ref="I9:J9"/>
    <mergeCell ref="C12:K25"/>
    <mergeCell ref="K9:K10"/>
    <mergeCell ref="I31:J31"/>
    <mergeCell ref="A32:J32"/>
    <mergeCell ref="A33:J33"/>
    <mergeCell ref="H34:I34"/>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SheetLayoutView="90" workbookViewId="0">
      <selection activeCell="C12" sqref="C12:K18"/>
    </sheetView>
  </sheetViews>
  <sheetFormatPr defaultRowHeight="12.75" x14ac:dyDescent="0.2"/>
  <cols>
    <col min="2" max="2" width="14.285156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77"/>
      <c r="E1" s="677"/>
      <c r="H1" s="41"/>
      <c r="I1" s="776" t="s">
        <v>380</v>
      </c>
      <c r="J1" s="776"/>
    </row>
    <row r="2" spans="1:19" ht="15" x14ac:dyDescent="0.2">
      <c r="A2" s="777" t="s">
        <v>0</v>
      </c>
      <c r="B2" s="777"/>
      <c r="C2" s="777"/>
      <c r="D2" s="777"/>
      <c r="E2" s="777"/>
      <c r="F2" s="777"/>
      <c r="G2" s="777"/>
      <c r="H2" s="777"/>
      <c r="I2" s="777"/>
      <c r="J2" s="777"/>
    </row>
    <row r="3" spans="1:19" ht="20.25" x14ac:dyDescent="0.3">
      <c r="A3" s="674" t="s">
        <v>744</v>
      </c>
      <c r="B3" s="674"/>
      <c r="C3" s="674"/>
      <c r="D3" s="674"/>
      <c r="E3" s="674"/>
      <c r="F3" s="674"/>
      <c r="G3" s="674"/>
      <c r="H3" s="674"/>
      <c r="I3" s="674"/>
      <c r="J3" s="674"/>
    </row>
    <row r="4" spans="1:19" ht="10.5" customHeight="1" x14ac:dyDescent="0.2"/>
    <row r="5" spans="1:19" s="15" customFormat="1" ht="18.75" customHeight="1" x14ac:dyDescent="0.25">
      <c r="A5" s="925" t="s">
        <v>435</v>
      </c>
      <c r="B5" s="925"/>
      <c r="C5" s="925"/>
      <c r="D5" s="925"/>
      <c r="E5" s="925"/>
      <c r="F5" s="925"/>
      <c r="G5" s="925"/>
      <c r="H5" s="925"/>
      <c r="I5" s="925"/>
      <c r="J5" s="925"/>
      <c r="K5" s="925"/>
    </row>
    <row r="6" spans="1:19" s="15" customFormat="1" ht="15.75" customHeight="1" x14ac:dyDescent="0.25">
      <c r="A6" s="44"/>
      <c r="B6" s="44"/>
      <c r="C6" s="44"/>
      <c r="D6" s="44"/>
      <c r="E6" s="44"/>
      <c r="F6" s="44"/>
      <c r="G6" s="44"/>
      <c r="H6" s="44"/>
      <c r="I6" s="44"/>
      <c r="J6" s="44"/>
    </row>
    <row r="7" spans="1:19" s="15" customFormat="1" ht="15.75" x14ac:dyDescent="0.25">
      <c r="A7" s="695" t="s">
        <v>948</v>
      </c>
      <c r="B7" s="695"/>
      <c r="C7" s="695"/>
      <c r="E7" s="864"/>
      <c r="F7" s="864"/>
      <c r="G7" s="864"/>
      <c r="H7" s="864"/>
      <c r="I7" s="864" t="s">
        <v>832</v>
      </c>
      <c r="J7" s="864"/>
      <c r="K7" s="864"/>
    </row>
    <row r="8" spans="1:19" s="13" customFormat="1" ht="15.75" hidden="1" x14ac:dyDescent="0.25">
      <c r="C8" s="777" t="s">
        <v>16</v>
      </c>
      <c r="D8" s="777"/>
      <c r="E8" s="777"/>
      <c r="F8" s="777"/>
      <c r="G8" s="777"/>
      <c r="H8" s="777"/>
      <c r="I8" s="777"/>
      <c r="J8" s="777"/>
    </row>
    <row r="9" spans="1:19" ht="30" customHeight="1" x14ac:dyDescent="0.2">
      <c r="A9" s="774" t="s">
        <v>26</v>
      </c>
      <c r="B9" s="774" t="s">
        <v>39</v>
      </c>
      <c r="C9" s="643" t="s">
        <v>862</v>
      </c>
      <c r="D9" s="645"/>
      <c r="E9" s="643" t="s">
        <v>40</v>
      </c>
      <c r="F9" s="645"/>
      <c r="G9" s="643" t="s">
        <v>41</v>
      </c>
      <c r="H9" s="645"/>
      <c r="I9" s="642" t="s">
        <v>109</v>
      </c>
      <c r="J9" s="642"/>
      <c r="K9" s="774" t="s">
        <v>238</v>
      </c>
      <c r="R9" s="9"/>
      <c r="S9" s="12"/>
    </row>
    <row r="10" spans="1:19" s="14" customFormat="1" ht="42.6" customHeight="1" x14ac:dyDescent="0.2">
      <c r="A10" s="775"/>
      <c r="B10" s="775"/>
      <c r="C10" s="5" t="s">
        <v>42</v>
      </c>
      <c r="D10" s="5" t="s">
        <v>108</v>
      </c>
      <c r="E10" s="5" t="s">
        <v>42</v>
      </c>
      <c r="F10" s="5" t="s">
        <v>108</v>
      </c>
      <c r="G10" s="5" t="s">
        <v>42</v>
      </c>
      <c r="H10" s="5" t="s">
        <v>108</v>
      </c>
      <c r="I10" s="5" t="s">
        <v>137</v>
      </c>
      <c r="J10" s="5" t="s">
        <v>138</v>
      </c>
      <c r="K10" s="775"/>
    </row>
    <row r="11" spans="1:19" x14ac:dyDescent="0.2">
      <c r="A11" s="138">
        <v>1</v>
      </c>
      <c r="B11" s="138">
        <v>2</v>
      </c>
      <c r="C11" s="138">
        <v>3</v>
      </c>
      <c r="D11" s="138">
        <v>4</v>
      </c>
      <c r="E11" s="138">
        <v>5</v>
      </c>
      <c r="F11" s="138">
        <v>6</v>
      </c>
      <c r="G11" s="138">
        <v>7</v>
      </c>
      <c r="H11" s="138">
        <v>8</v>
      </c>
      <c r="I11" s="138">
        <v>9</v>
      </c>
      <c r="J11" s="138">
        <v>10</v>
      </c>
      <c r="K11" s="3">
        <v>11</v>
      </c>
    </row>
    <row r="12" spans="1:19" ht="22.5" customHeight="1" x14ac:dyDescent="0.2">
      <c r="A12" s="297">
        <v>1</v>
      </c>
      <c r="B12" s="28" t="s">
        <v>898</v>
      </c>
      <c r="C12" s="916" t="s">
        <v>979</v>
      </c>
      <c r="D12" s="917"/>
      <c r="E12" s="917"/>
      <c r="F12" s="917"/>
      <c r="G12" s="917"/>
      <c r="H12" s="917"/>
      <c r="I12" s="917"/>
      <c r="J12" s="917"/>
      <c r="K12" s="918"/>
    </row>
    <row r="13" spans="1:19" ht="22.5" customHeight="1" x14ac:dyDescent="0.2">
      <c r="A13" s="297">
        <v>2</v>
      </c>
      <c r="B13" s="28" t="s">
        <v>899</v>
      </c>
      <c r="C13" s="919"/>
      <c r="D13" s="920"/>
      <c r="E13" s="920"/>
      <c r="F13" s="920"/>
      <c r="G13" s="920"/>
      <c r="H13" s="920"/>
      <c r="I13" s="920"/>
      <c r="J13" s="920"/>
      <c r="K13" s="921"/>
    </row>
    <row r="14" spans="1:19" ht="22.5" customHeight="1" x14ac:dyDescent="0.2">
      <c r="A14" s="297">
        <v>3</v>
      </c>
      <c r="B14" s="28" t="s">
        <v>900</v>
      </c>
      <c r="C14" s="919"/>
      <c r="D14" s="920"/>
      <c r="E14" s="920"/>
      <c r="F14" s="920"/>
      <c r="G14" s="920"/>
      <c r="H14" s="920"/>
      <c r="I14" s="920"/>
      <c r="J14" s="920"/>
      <c r="K14" s="921"/>
    </row>
    <row r="15" spans="1:19" ht="22.5" customHeight="1" x14ac:dyDescent="0.2">
      <c r="A15" s="297">
        <v>4</v>
      </c>
      <c r="B15" s="28" t="s">
        <v>901</v>
      </c>
      <c r="C15" s="919"/>
      <c r="D15" s="920"/>
      <c r="E15" s="920"/>
      <c r="F15" s="920"/>
      <c r="G15" s="920"/>
      <c r="H15" s="920"/>
      <c r="I15" s="920"/>
      <c r="J15" s="920"/>
      <c r="K15" s="921"/>
    </row>
    <row r="16" spans="1:19" ht="22.5" customHeight="1" x14ac:dyDescent="0.2">
      <c r="A16" s="297">
        <v>5</v>
      </c>
      <c r="B16" s="28" t="s">
        <v>902</v>
      </c>
      <c r="C16" s="919"/>
      <c r="D16" s="920"/>
      <c r="E16" s="920"/>
      <c r="F16" s="920"/>
      <c r="G16" s="920"/>
      <c r="H16" s="920"/>
      <c r="I16" s="920"/>
      <c r="J16" s="920"/>
      <c r="K16" s="921"/>
    </row>
    <row r="17" spans="1:16" ht="22.5" customHeight="1" x14ac:dyDescent="0.2">
      <c r="A17" s="297">
        <v>6</v>
      </c>
      <c r="B17" s="28" t="s">
        <v>903</v>
      </c>
      <c r="C17" s="919"/>
      <c r="D17" s="920"/>
      <c r="E17" s="920"/>
      <c r="F17" s="920"/>
      <c r="G17" s="920"/>
      <c r="H17" s="920"/>
      <c r="I17" s="920"/>
      <c r="J17" s="920"/>
      <c r="K17" s="921"/>
    </row>
    <row r="18" spans="1:16" ht="22.5" customHeight="1" x14ac:dyDescent="0.2">
      <c r="A18" s="297"/>
      <c r="B18" s="28" t="s">
        <v>19</v>
      </c>
      <c r="C18" s="922"/>
      <c r="D18" s="923"/>
      <c r="E18" s="923"/>
      <c r="F18" s="923"/>
      <c r="G18" s="923"/>
      <c r="H18" s="923"/>
      <c r="I18" s="923"/>
      <c r="J18" s="923"/>
      <c r="K18" s="924"/>
    </row>
    <row r="19" spans="1:16" s="12" customFormat="1" x14ac:dyDescent="0.2">
      <c r="A19" s="10" t="s">
        <v>43</v>
      </c>
    </row>
    <row r="20" spans="1:16" s="12" customFormat="1" x14ac:dyDescent="0.2">
      <c r="A20" s="10"/>
    </row>
    <row r="21" spans="1:16" s="12" customFormat="1" x14ac:dyDescent="0.2">
      <c r="A21" s="10"/>
    </row>
    <row r="22" spans="1:16" s="12" customFormat="1" x14ac:dyDescent="0.2">
      <c r="A22" s="10"/>
    </row>
    <row r="23" spans="1:16" s="15" customFormat="1" ht="13.9" customHeight="1" x14ac:dyDescent="0.2">
      <c r="B23" s="81"/>
      <c r="C23" s="81"/>
      <c r="D23" s="81"/>
      <c r="E23" s="81"/>
      <c r="F23" s="81"/>
      <c r="G23" s="81"/>
      <c r="H23" s="81"/>
      <c r="I23" s="647" t="s">
        <v>13</v>
      </c>
      <c r="J23" s="647"/>
      <c r="K23" s="81"/>
      <c r="L23" s="81"/>
      <c r="M23" s="81"/>
      <c r="N23" s="81"/>
      <c r="O23" s="81"/>
      <c r="P23" s="81"/>
    </row>
    <row r="24" spans="1:16" s="15" customFormat="1" ht="13.15" customHeight="1" x14ac:dyDescent="0.2">
      <c r="A24" s="630" t="s">
        <v>14</v>
      </c>
      <c r="B24" s="630"/>
      <c r="C24" s="630"/>
      <c r="D24" s="630"/>
      <c r="E24" s="630"/>
      <c r="F24" s="630"/>
      <c r="G24" s="630"/>
      <c r="H24" s="630"/>
      <c r="I24" s="630"/>
      <c r="J24" s="630"/>
      <c r="K24" s="81"/>
      <c r="L24" s="81"/>
      <c r="M24" s="81"/>
      <c r="N24" s="81"/>
      <c r="O24" s="81"/>
      <c r="P24" s="81"/>
    </row>
    <row r="25" spans="1:16" s="15" customFormat="1" ht="13.15" customHeight="1" x14ac:dyDescent="0.2">
      <c r="A25" s="630" t="s">
        <v>20</v>
      </c>
      <c r="B25" s="630"/>
      <c r="C25" s="630"/>
      <c r="D25" s="630"/>
      <c r="E25" s="630"/>
      <c r="F25" s="630"/>
      <c r="G25" s="630"/>
      <c r="H25" s="630"/>
      <c r="I25" s="630"/>
      <c r="J25" s="630"/>
      <c r="K25" s="81"/>
      <c r="L25" s="81"/>
      <c r="M25" s="81"/>
      <c r="N25" s="81"/>
      <c r="O25" s="81"/>
      <c r="P25" s="81"/>
    </row>
    <row r="26" spans="1:16" s="15" customFormat="1" x14ac:dyDescent="0.2">
      <c r="A26" s="14" t="s">
        <v>23</v>
      </c>
      <c r="B26" s="14"/>
      <c r="C26" s="14"/>
      <c r="D26" s="14"/>
      <c r="E26" s="14"/>
      <c r="F26" s="14"/>
      <c r="H26" s="677" t="s">
        <v>24</v>
      </c>
      <c r="I26" s="677"/>
    </row>
    <row r="27" spans="1:16" s="15" customFormat="1" x14ac:dyDescent="0.2">
      <c r="A27" s="14"/>
    </row>
    <row r="28" spans="1:16" x14ac:dyDescent="0.2">
      <c r="A28" s="769"/>
      <c r="B28" s="769"/>
      <c r="C28" s="769"/>
      <c r="D28" s="769"/>
      <c r="E28" s="769"/>
      <c r="F28" s="769"/>
      <c r="G28" s="769"/>
      <c r="H28" s="769"/>
      <c r="I28" s="769"/>
      <c r="J28" s="769"/>
    </row>
  </sheetData>
  <mergeCells count="22">
    <mergeCell ref="K9:K10"/>
    <mergeCell ref="C8:J8"/>
    <mergeCell ref="E7:H7"/>
    <mergeCell ref="A3:J3"/>
    <mergeCell ref="I23:J23"/>
    <mergeCell ref="I7:K7"/>
    <mergeCell ref="A5:K5"/>
    <mergeCell ref="B9:B10"/>
    <mergeCell ref="C12:K18"/>
    <mergeCell ref="A28:J28"/>
    <mergeCell ref="E9:F9"/>
    <mergeCell ref="C9:D9"/>
    <mergeCell ref="H26:I26"/>
    <mergeCell ref="A25:J25"/>
    <mergeCell ref="I1:J1"/>
    <mergeCell ref="A24:J24"/>
    <mergeCell ref="G9:H9"/>
    <mergeCell ref="I9:J9"/>
    <mergeCell ref="D1:E1"/>
    <mergeCell ref="A9:A10"/>
    <mergeCell ref="A2:J2"/>
    <mergeCell ref="A7:C7"/>
  </mergeCells>
  <phoneticPr fontId="0" type="noConversion"/>
  <printOptions horizontalCentered="1"/>
  <pageMargins left="0.70866141732283472" right="0.70866141732283472" top="0.23622047244094491" bottom="0" header="0.31496062992125984" footer="0.31496062992125984"/>
  <pageSetup paperSize="9"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SheetLayoutView="90" workbookViewId="0">
      <selection activeCell="A7" sqref="A7:C7"/>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77"/>
      <c r="E1" s="677"/>
      <c r="H1" s="41"/>
      <c r="J1" s="776" t="s">
        <v>71</v>
      </c>
      <c r="K1" s="776"/>
    </row>
    <row r="2" spans="1:19" ht="15" x14ac:dyDescent="0.2">
      <c r="A2" s="777" t="s">
        <v>0</v>
      </c>
      <c r="B2" s="777"/>
      <c r="C2" s="777"/>
      <c r="D2" s="777"/>
      <c r="E2" s="777"/>
      <c r="F2" s="777"/>
      <c r="G2" s="777"/>
      <c r="H2" s="777"/>
      <c r="I2" s="777"/>
      <c r="J2" s="777"/>
    </row>
    <row r="3" spans="1:19" ht="18" x14ac:dyDescent="0.25">
      <c r="A3" s="807" t="s">
        <v>741</v>
      </c>
      <c r="B3" s="807"/>
      <c r="C3" s="807"/>
      <c r="D3" s="807"/>
      <c r="E3" s="807"/>
      <c r="F3" s="807"/>
      <c r="G3" s="807"/>
      <c r="H3" s="807"/>
      <c r="I3" s="807"/>
      <c r="J3" s="807"/>
    </row>
    <row r="4" spans="1:19" ht="10.5" customHeight="1" x14ac:dyDescent="0.2"/>
    <row r="5" spans="1:19" s="15" customFormat="1" ht="15.75" customHeight="1" x14ac:dyDescent="0.2">
      <c r="A5" s="926" t="s">
        <v>436</v>
      </c>
      <c r="B5" s="926"/>
      <c r="C5" s="926"/>
      <c r="D5" s="926"/>
      <c r="E5" s="926"/>
      <c r="F5" s="926"/>
      <c r="G5" s="926"/>
      <c r="H5" s="926"/>
      <c r="I5" s="926"/>
      <c r="J5" s="926"/>
      <c r="K5" s="926"/>
      <c r="L5" s="926"/>
    </row>
    <row r="6" spans="1:19" s="15" customFormat="1" ht="15.75" customHeight="1" x14ac:dyDescent="0.25">
      <c r="A6" s="44"/>
      <c r="B6" s="44"/>
      <c r="C6" s="44"/>
      <c r="D6" s="44"/>
      <c r="E6" s="44"/>
      <c r="F6" s="44"/>
      <c r="G6" s="44"/>
      <c r="H6" s="44"/>
      <c r="I6" s="44"/>
      <c r="J6" s="44"/>
    </row>
    <row r="7" spans="1:19" s="15" customFormat="1" ht="15.75" x14ac:dyDescent="0.25">
      <c r="A7" s="695" t="s">
        <v>948</v>
      </c>
      <c r="B7" s="695"/>
      <c r="C7" s="695"/>
      <c r="I7" s="864" t="s">
        <v>832</v>
      </c>
      <c r="J7" s="864"/>
      <c r="K7" s="864"/>
    </row>
    <row r="8" spans="1:19" s="13" customFormat="1" ht="15.75" hidden="1" x14ac:dyDescent="0.25">
      <c r="C8" s="777" t="s">
        <v>16</v>
      </c>
      <c r="D8" s="777"/>
      <c r="E8" s="777"/>
      <c r="F8" s="777"/>
      <c r="G8" s="777"/>
      <c r="H8" s="777"/>
      <c r="I8" s="777"/>
      <c r="J8" s="777"/>
    </row>
    <row r="9" spans="1:19" ht="30" customHeight="1" x14ac:dyDescent="0.2">
      <c r="A9" s="774" t="s">
        <v>26</v>
      </c>
      <c r="B9" s="774" t="s">
        <v>39</v>
      </c>
      <c r="C9" s="643" t="s">
        <v>863</v>
      </c>
      <c r="D9" s="645"/>
      <c r="E9" s="643" t="s">
        <v>470</v>
      </c>
      <c r="F9" s="645"/>
      <c r="G9" s="643" t="s">
        <v>41</v>
      </c>
      <c r="H9" s="645"/>
      <c r="I9" s="642" t="s">
        <v>109</v>
      </c>
      <c r="J9" s="642"/>
      <c r="K9" s="774" t="s">
        <v>508</v>
      </c>
      <c r="R9" s="9"/>
      <c r="S9" s="12"/>
    </row>
    <row r="10" spans="1:19" s="14" customFormat="1" ht="46.5" customHeight="1" x14ac:dyDescent="0.2">
      <c r="A10" s="775"/>
      <c r="B10" s="775"/>
      <c r="C10" s="336" t="s">
        <v>919</v>
      </c>
      <c r="D10" s="5" t="s">
        <v>108</v>
      </c>
      <c r="E10" s="336" t="s">
        <v>919</v>
      </c>
      <c r="F10" s="5" t="s">
        <v>108</v>
      </c>
      <c r="G10" s="5" t="s">
        <v>42</v>
      </c>
      <c r="H10" s="5" t="s">
        <v>108</v>
      </c>
      <c r="I10" s="5" t="s">
        <v>137</v>
      </c>
      <c r="J10" s="5" t="s">
        <v>138</v>
      </c>
      <c r="K10" s="775"/>
    </row>
    <row r="11" spans="1:19" x14ac:dyDescent="0.2">
      <c r="A11" s="138">
        <v>1</v>
      </c>
      <c r="B11" s="138">
        <v>2</v>
      </c>
      <c r="C11" s="138">
        <v>3</v>
      </c>
      <c r="D11" s="138">
        <v>4</v>
      </c>
      <c r="E11" s="138">
        <v>5</v>
      </c>
      <c r="F11" s="138">
        <v>6</v>
      </c>
      <c r="G11" s="138">
        <v>7</v>
      </c>
      <c r="H11" s="138">
        <v>8</v>
      </c>
      <c r="I11" s="138">
        <v>9</v>
      </c>
      <c r="J11" s="138">
        <v>10</v>
      </c>
      <c r="K11" s="138">
        <v>11</v>
      </c>
    </row>
    <row r="12" spans="1:19" ht="23.25" customHeight="1" x14ac:dyDescent="0.2">
      <c r="A12" s="297">
        <v>1</v>
      </c>
      <c r="B12" s="28" t="s">
        <v>898</v>
      </c>
      <c r="C12" s="8">
        <v>1204</v>
      </c>
      <c r="D12" s="8">
        <v>34.06</v>
      </c>
      <c r="E12" s="8">
        <v>1204</v>
      </c>
      <c r="F12" s="8">
        <v>34.06</v>
      </c>
      <c r="G12" s="894" t="s">
        <v>920</v>
      </c>
      <c r="H12" s="927"/>
      <c r="I12" s="927"/>
      <c r="J12" s="927"/>
      <c r="K12" s="928"/>
    </row>
    <row r="13" spans="1:19" ht="23.25" customHeight="1" x14ac:dyDescent="0.2">
      <c r="A13" s="297">
        <v>2</v>
      </c>
      <c r="B13" s="28" t="s">
        <v>899</v>
      </c>
      <c r="C13" s="8">
        <v>53</v>
      </c>
      <c r="D13" s="8">
        <v>1.5</v>
      </c>
      <c r="E13" s="8">
        <v>53</v>
      </c>
      <c r="F13" s="8">
        <v>1.5</v>
      </c>
      <c r="G13" s="929"/>
      <c r="H13" s="930"/>
      <c r="I13" s="930"/>
      <c r="J13" s="930"/>
      <c r="K13" s="931"/>
    </row>
    <row r="14" spans="1:19" ht="23.25" customHeight="1" x14ac:dyDescent="0.2">
      <c r="A14" s="297">
        <v>3</v>
      </c>
      <c r="B14" s="28" t="s">
        <v>900</v>
      </c>
      <c r="C14" s="8">
        <v>6</v>
      </c>
      <c r="D14" s="8">
        <v>0.17</v>
      </c>
      <c r="E14" s="8">
        <v>6</v>
      </c>
      <c r="F14" s="8">
        <v>0.17</v>
      </c>
      <c r="G14" s="929"/>
      <c r="H14" s="930"/>
      <c r="I14" s="930"/>
      <c r="J14" s="930"/>
      <c r="K14" s="931"/>
    </row>
    <row r="15" spans="1:19" ht="23.25" customHeight="1" x14ac:dyDescent="0.2">
      <c r="A15" s="297">
        <v>4</v>
      </c>
      <c r="B15" s="28" t="s">
        <v>901</v>
      </c>
      <c r="C15" s="8">
        <v>788</v>
      </c>
      <c r="D15" s="8">
        <v>22.29</v>
      </c>
      <c r="E15" s="8">
        <v>788</v>
      </c>
      <c r="F15" s="8">
        <v>22.29</v>
      </c>
      <c r="G15" s="929"/>
      <c r="H15" s="930"/>
      <c r="I15" s="930"/>
      <c r="J15" s="930"/>
      <c r="K15" s="931"/>
    </row>
    <row r="16" spans="1:19" ht="23.25" customHeight="1" x14ac:dyDescent="0.2">
      <c r="A16" s="297">
        <v>5</v>
      </c>
      <c r="B16" s="28" t="s">
        <v>902</v>
      </c>
      <c r="C16" s="8">
        <v>613</v>
      </c>
      <c r="D16" s="8">
        <v>17.34</v>
      </c>
      <c r="E16" s="8">
        <v>613</v>
      </c>
      <c r="F16" s="8">
        <v>17.34</v>
      </c>
      <c r="G16" s="929"/>
      <c r="H16" s="930"/>
      <c r="I16" s="930"/>
      <c r="J16" s="930"/>
      <c r="K16" s="931"/>
    </row>
    <row r="17" spans="1:16" ht="23.25" customHeight="1" x14ac:dyDescent="0.2">
      <c r="A17" s="297">
        <v>6</v>
      </c>
      <c r="B17" s="28" t="s">
        <v>903</v>
      </c>
      <c r="C17" s="8">
        <v>401</v>
      </c>
      <c r="D17" s="8">
        <v>11.34</v>
      </c>
      <c r="E17" s="8">
        <v>401</v>
      </c>
      <c r="F17" s="8">
        <v>11.34</v>
      </c>
      <c r="G17" s="929"/>
      <c r="H17" s="930"/>
      <c r="I17" s="930"/>
      <c r="J17" s="930"/>
      <c r="K17" s="931"/>
    </row>
    <row r="18" spans="1:16" ht="23.25" customHeight="1" x14ac:dyDescent="0.2">
      <c r="A18" s="297"/>
      <c r="B18" s="28" t="s">
        <v>19</v>
      </c>
      <c r="C18" s="335">
        <f>SUM(C12:C17)</f>
        <v>3065</v>
      </c>
      <c r="D18" s="335">
        <f>SUM(D12:D17)</f>
        <v>86.7</v>
      </c>
      <c r="E18" s="335">
        <v>3065</v>
      </c>
      <c r="F18" s="335">
        <v>86.7</v>
      </c>
      <c r="G18" s="932"/>
      <c r="H18" s="933"/>
      <c r="I18" s="933"/>
      <c r="J18" s="933"/>
      <c r="K18" s="934"/>
    </row>
    <row r="19" spans="1:16" s="12" customFormat="1" x14ac:dyDescent="0.2"/>
    <row r="20" spans="1:16" s="12" customFormat="1" x14ac:dyDescent="0.2">
      <c r="A20" s="10" t="s">
        <v>43</v>
      </c>
    </row>
    <row r="21" spans="1:16" ht="15.75" customHeight="1" x14ac:dyDescent="0.2">
      <c r="C21" s="770"/>
      <c r="D21" s="770"/>
      <c r="E21" s="770"/>
      <c r="F21" s="770"/>
    </row>
    <row r="22" spans="1:16" s="15" customFormat="1" ht="13.9" customHeight="1" x14ac:dyDescent="0.2">
      <c r="B22" s="81"/>
      <c r="C22" s="81"/>
      <c r="D22" s="81"/>
      <c r="E22" s="81"/>
      <c r="F22" s="81"/>
      <c r="G22" s="81"/>
      <c r="H22" s="81"/>
      <c r="I22" s="647" t="s">
        <v>13</v>
      </c>
      <c r="J22" s="647"/>
      <c r="K22" s="81"/>
      <c r="L22" s="81"/>
      <c r="M22" s="81"/>
      <c r="N22" s="81"/>
      <c r="O22" s="81"/>
      <c r="P22" s="81"/>
    </row>
    <row r="23" spans="1:16" s="15" customFormat="1" ht="13.15" customHeight="1" x14ac:dyDescent="0.2">
      <c r="A23" s="630" t="s">
        <v>14</v>
      </c>
      <c r="B23" s="630"/>
      <c r="C23" s="630"/>
      <c r="D23" s="630"/>
      <c r="E23" s="630"/>
      <c r="F23" s="630"/>
      <c r="G23" s="630"/>
      <c r="H23" s="630"/>
      <c r="I23" s="630"/>
      <c r="J23" s="630"/>
      <c r="K23" s="81"/>
      <c r="L23" s="81"/>
      <c r="M23" s="81"/>
      <c r="N23" s="81"/>
      <c r="O23" s="81"/>
      <c r="P23" s="81"/>
    </row>
    <row r="24" spans="1:16" s="15" customFormat="1" ht="13.15" customHeight="1" x14ac:dyDescent="0.2">
      <c r="A24" s="630" t="s">
        <v>20</v>
      </c>
      <c r="B24" s="630"/>
      <c r="C24" s="630"/>
      <c r="D24" s="630"/>
      <c r="E24" s="630"/>
      <c r="F24" s="630"/>
      <c r="G24" s="630"/>
      <c r="H24" s="630"/>
      <c r="I24" s="630"/>
      <c r="J24" s="630"/>
      <c r="K24" s="81"/>
      <c r="L24" s="81"/>
      <c r="M24" s="81"/>
      <c r="N24" s="81"/>
      <c r="O24" s="81"/>
      <c r="P24" s="81"/>
    </row>
    <row r="25" spans="1:16" s="15" customFormat="1" x14ac:dyDescent="0.2">
      <c r="A25" s="14" t="s">
        <v>23</v>
      </c>
      <c r="B25" s="14"/>
      <c r="C25" s="14"/>
      <c r="D25" s="14"/>
      <c r="E25" s="14"/>
      <c r="F25" s="14"/>
      <c r="H25" s="677" t="s">
        <v>24</v>
      </c>
      <c r="I25" s="677"/>
    </row>
    <row r="26" spans="1:16" s="15" customFormat="1" x14ac:dyDescent="0.2">
      <c r="A26" s="14"/>
    </row>
    <row r="27" spans="1:16" x14ac:dyDescent="0.2">
      <c r="A27" s="769"/>
      <c r="B27" s="769"/>
      <c r="C27" s="769"/>
      <c r="D27" s="769"/>
      <c r="E27" s="769"/>
      <c r="F27" s="769"/>
      <c r="G27" s="769"/>
      <c r="H27" s="769"/>
      <c r="I27" s="769"/>
      <c r="J27" s="769"/>
    </row>
  </sheetData>
  <mergeCells count="22">
    <mergeCell ref="A27:J27"/>
    <mergeCell ref="A23:J23"/>
    <mergeCell ref="I7:K7"/>
    <mergeCell ref="H25:I25"/>
    <mergeCell ref="C8:J8"/>
    <mergeCell ref="A9:A10"/>
    <mergeCell ref="I22:J22"/>
    <mergeCell ref="B9:B10"/>
    <mergeCell ref="E9:F9"/>
    <mergeCell ref="G9:H9"/>
    <mergeCell ref="A24:J24"/>
    <mergeCell ref="C21:F21"/>
    <mergeCell ref="G12:K18"/>
    <mergeCell ref="J1:K1"/>
    <mergeCell ref="I9:J9"/>
    <mergeCell ref="D1:E1"/>
    <mergeCell ref="A2:J2"/>
    <mergeCell ref="A3:J3"/>
    <mergeCell ref="C9:D9"/>
    <mergeCell ref="A5:L5"/>
    <mergeCell ref="K9:K10"/>
    <mergeCell ref="A7:C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SheetLayoutView="90" workbookViewId="0">
      <selection activeCell="C12" sqref="C12:K18"/>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77"/>
      <c r="E1" s="677"/>
      <c r="H1" s="41"/>
      <c r="J1" s="776" t="s">
        <v>471</v>
      </c>
      <c r="K1" s="776"/>
    </row>
    <row r="2" spans="1:19" ht="15" x14ac:dyDescent="0.2">
      <c r="A2" s="777" t="s">
        <v>0</v>
      </c>
      <c r="B2" s="777"/>
      <c r="C2" s="777"/>
      <c r="D2" s="777"/>
      <c r="E2" s="777"/>
      <c r="F2" s="777"/>
      <c r="G2" s="777"/>
      <c r="H2" s="777"/>
      <c r="I2" s="777"/>
      <c r="J2" s="777"/>
    </row>
    <row r="3" spans="1:19" ht="18" x14ac:dyDescent="0.25">
      <c r="A3" s="807" t="s">
        <v>741</v>
      </c>
      <c r="B3" s="807"/>
      <c r="C3" s="807"/>
      <c r="D3" s="807"/>
      <c r="E3" s="807"/>
      <c r="F3" s="807"/>
      <c r="G3" s="807"/>
      <c r="H3" s="807"/>
      <c r="I3" s="807"/>
      <c r="J3" s="807"/>
    </row>
    <row r="4" spans="1:19" ht="10.5" customHeight="1" x14ac:dyDescent="0.2"/>
    <row r="5" spans="1:19" s="15" customFormat="1" ht="15.75" customHeight="1" x14ac:dyDescent="0.2">
      <c r="A5" s="935" t="s">
        <v>481</v>
      </c>
      <c r="B5" s="935"/>
      <c r="C5" s="935"/>
      <c r="D5" s="935"/>
      <c r="E5" s="935"/>
      <c r="F5" s="935"/>
      <c r="G5" s="935"/>
      <c r="H5" s="935"/>
      <c r="I5" s="935"/>
      <c r="J5" s="935"/>
      <c r="K5" s="935"/>
      <c r="L5" s="935"/>
    </row>
    <row r="6" spans="1:19" s="15" customFormat="1" ht="15.75" customHeight="1" x14ac:dyDescent="0.25">
      <c r="A6" s="44"/>
      <c r="B6" s="44"/>
      <c r="C6" s="44"/>
      <c r="D6" s="44"/>
      <c r="E6" s="44"/>
      <c r="F6" s="44"/>
      <c r="G6" s="44"/>
      <c r="H6" s="44"/>
      <c r="I6" s="44"/>
      <c r="J6" s="44"/>
    </row>
    <row r="7" spans="1:19" s="15" customFormat="1" ht="15.75" x14ac:dyDescent="0.25">
      <c r="A7" s="695" t="s">
        <v>948</v>
      </c>
      <c r="B7" s="695"/>
      <c r="C7" s="695"/>
      <c r="I7" s="864" t="s">
        <v>833</v>
      </c>
      <c r="J7" s="864"/>
      <c r="K7" s="864"/>
    </row>
    <row r="8" spans="1:19" s="13" customFormat="1" ht="15.75" hidden="1" x14ac:dyDescent="0.25">
      <c r="C8" s="777" t="s">
        <v>16</v>
      </c>
      <c r="D8" s="777"/>
      <c r="E8" s="777"/>
      <c r="F8" s="777"/>
      <c r="G8" s="777"/>
      <c r="H8" s="777"/>
      <c r="I8" s="777"/>
      <c r="J8" s="777"/>
    </row>
    <row r="9" spans="1:19" ht="31.5" customHeight="1" x14ac:dyDescent="0.2">
      <c r="A9" s="774" t="s">
        <v>26</v>
      </c>
      <c r="B9" s="774" t="s">
        <v>39</v>
      </c>
      <c r="C9" s="643" t="s">
        <v>864</v>
      </c>
      <c r="D9" s="645"/>
      <c r="E9" s="643" t="s">
        <v>470</v>
      </c>
      <c r="F9" s="645"/>
      <c r="G9" s="643" t="s">
        <v>41</v>
      </c>
      <c r="H9" s="645"/>
      <c r="I9" s="642" t="s">
        <v>109</v>
      </c>
      <c r="J9" s="642"/>
      <c r="K9" s="774" t="s">
        <v>508</v>
      </c>
      <c r="R9" s="9"/>
      <c r="S9" s="12"/>
    </row>
    <row r="10" spans="1:19" s="14" customFormat="1" ht="46.5" customHeight="1" x14ac:dyDescent="0.2">
      <c r="A10" s="775"/>
      <c r="B10" s="775"/>
      <c r="C10" s="336" t="s">
        <v>919</v>
      </c>
      <c r="D10" s="336" t="s">
        <v>108</v>
      </c>
      <c r="E10" s="336" t="s">
        <v>919</v>
      </c>
      <c r="F10" s="5" t="s">
        <v>108</v>
      </c>
      <c r="G10" s="5" t="s">
        <v>42</v>
      </c>
      <c r="H10" s="5" t="s">
        <v>108</v>
      </c>
      <c r="I10" s="5" t="s">
        <v>137</v>
      </c>
      <c r="J10" s="5" t="s">
        <v>138</v>
      </c>
      <c r="K10" s="775"/>
    </row>
    <row r="11" spans="1:19" x14ac:dyDescent="0.2">
      <c r="A11" s="243">
        <v>1</v>
      </c>
      <c r="B11" s="243">
        <v>2</v>
      </c>
      <c r="C11" s="243">
        <v>3</v>
      </c>
      <c r="D11" s="243">
        <v>4</v>
      </c>
      <c r="E11" s="243">
        <v>5</v>
      </c>
      <c r="F11" s="243">
        <v>6</v>
      </c>
      <c r="G11" s="243">
        <v>7</v>
      </c>
      <c r="H11" s="243">
        <v>8</v>
      </c>
      <c r="I11" s="243">
        <v>9</v>
      </c>
      <c r="J11" s="243">
        <v>10</v>
      </c>
      <c r="K11" s="243">
        <v>11</v>
      </c>
    </row>
    <row r="12" spans="1:19" ht="21" customHeight="1" x14ac:dyDescent="0.2">
      <c r="A12" s="297">
        <v>1</v>
      </c>
      <c r="B12" s="28" t="s">
        <v>898</v>
      </c>
      <c r="C12" s="894" t="s">
        <v>920</v>
      </c>
      <c r="D12" s="927"/>
      <c r="E12" s="927"/>
      <c r="F12" s="927"/>
      <c r="G12" s="927"/>
      <c r="H12" s="927"/>
      <c r="I12" s="927"/>
      <c r="J12" s="927"/>
      <c r="K12" s="928"/>
    </row>
    <row r="13" spans="1:19" ht="21" customHeight="1" x14ac:dyDescent="0.2">
      <c r="A13" s="297">
        <v>2</v>
      </c>
      <c r="B13" s="28" t="s">
        <v>899</v>
      </c>
      <c r="C13" s="929"/>
      <c r="D13" s="930"/>
      <c r="E13" s="930"/>
      <c r="F13" s="930"/>
      <c r="G13" s="930"/>
      <c r="H13" s="930"/>
      <c r="I13" s="930"/>
      <c r="J13" s="930"/>
      <c r="K13" s="931"/>
    </row>
    <row r="14" spans="1:19" ht="21" customHeight="1" x14ac:dyDescent="0.2">
      <c r="A14" s="297">
        <v>3</v>
      </c>
      <c r="B14" s="28" t="s">
        <v>900</v>
      </c>
      <c r="C14" s="929"/>
      <c r="D14" s="930"/>
      <c r="E14" s="930"/>
      <c r="F14" s="930"/>
      <c r="G14" s="930"/>
      <c r="H14" s="930"/>
      <c r="I14" s="930"/>
      <c r="J14" s="930"/>
      <c r="K14" s="931"/>
    </row>
    <row r="15" spans="1:19" ht="21" customHeight="1" x14ac:dyDescent="0.2">
      <c r="A15" s="297">
        <v>4</v>
      </c>
      <c r="B15" s="28" t="s">
        <v>901</v>
      </c>
      <c r="C15" s="929"/>
      <c r="D15" s="930"/>
      <c r="E15" s="930"/>
      <c r="F15" s="930"/>
      <c r="G15" s="930"/>
      <c r="H15" s="930"/>
      <c r="I15" s="930"/>
      <c r="J15" s="930"/>
      <c r="K15" s="931"/>
    </row>
    <row r="16" spans="1:19" ht="21" customHeight="1" x14ac:dyDescent="0.2">
      <c r="A16" s="297">
        <v>5</v>
      </c>
      <c r="B16" s="28" t="s">
        <v>902</v>
      </c>
      <c r="C16" s="929"/>
      <c r="D16" s="930"/>
      <c r="E16" s="930"/>
      <c r="F16" s="930"/>
      <c r="G16" s="930"/>
      <c r="H16" s="930"/>
      <c r="I16" s="930"/>
      <c r="J16" s="930"/>
      <c r="K16" s="931"/>
    </row>
    <row r="17" spans="1:16" ht="21" customHeight="1" x14ac:dyDescent="0.2">
      <c r="A17" s="297">
        <v>6</v>
      </c>
      <c r="B17" s="28" t="s">
        <v>903</v>
      </c>
      <c r="C17" s="929"/>
      <c r="D17" s="930"/>
      <c r="E17" s="930"/>
      <c r="F17" s="930"/>
      <c r="G17" s="930"/>
      <c r="H17" s="930"/>
      <c r="I17" s="930"/>
      <c r="J17" s="930"/>
      <c r="K17" s="931"/>
    </row>
    <row r="18" spans="1:16" ht="21" customHeight="1" x14ac:dyDescent="0.2">
      <c r="A18" s="297"/>
      <c r="B18" s="28" t="s">
        <v>19</v>
      </c>
      <c r="C18" s="932"/>
      <c r="D18" s="933"/>
      <c r="E18" s="933"/>
      <c r="F18" s="933"/>
      <c r="G18" s="933"/>
      <c r="H18" s="933"/>
      <c r="I18" s="933"/>
      <c r="J18" s="933"/>
      <c r="K18" s="934"/>
    </row>
    <row r="19" spans="1:16" s="12" customFormat="1" x14ac:dyDescent="0.2"/>
    <row r="20" spans="1:16" s="12" customFormat="1" x14ac:dyDescent="0.2">
      <c r="A20" s="10" t="s">
        <v>43</v>
      </c>
    </row>
    <row r="21" spans="1:16" ht="15.75" customHeight="1" x14ac:dyDescent="0.2">
      <c r="C21" s="770"/>
      <c r="D21" s="770"/>
      <c r="E21" s="770"/>
      <c r="F21" s="770"/>
    </row>
    <row r="22" spans="1:16" s="15" customFormat="1" ht="13.9" customHeight="1" x14ac:dyDescent="0.2">
      <c r="B22" s="81"/>
      <c r="C22" s="81"/>
      <c r="D22" s="81"/>
      <c r="E22" s="81"/>
      <c r="F22" s="81"/>
      <c r="G22" s="81"/>
      <c r="H22" s="81"/>
      <c r="I22" s="647" t="s">
        <v>13</v>
      </c>
      <c r="J22" s="647"/>
      <c r="K22" s="81"/>
      <c r="L22" s="81"/>
      <c r="M22" s="81"/>
      <c r="N22" s="81"/>
      <c r="O22" s="81"/>
      <c r="P22" s="81"/>
    </row>
    <row r="23" spans="1:16" s="15" customFormat="1" ht="13.15" customHeight="1" x14ac:dyDescent="0.2">
      <c r="A23" s="630" t="s">
        <v>14</v>
      </c>
      <c r="B23" s="630"/>
      <c r="C23" s="630"/>
      <c r="D23" s="630"/>
      <c r="E23" s="630"/>
      <c r="F23" s="630"/>
      <c r="G23" s="630"/>
      <c r="H23" s="630"/>
      <c r="I23" s="630"/>
      <c r="J23" s="630"/>
      <c r="K23" s="81"/>
      <c r="L23" s="81"/>
      <c r="M23" s="81"/>
      <c r="N23" s="81"/>
      <c r="O23" s="81"/>
      <c r="P23" s="81"/>
    </row>
    <row r="24" spans="1:16" s="15" customFormat="1" ht="13.15" customHeight="1" x14ac:dyDescent="0.2">
      <c r="A24" s="630" t="s">
        <v>20</v>
      </c>
      <c r="B24" s="630"/>
      <c r="C24" s="630"/>
      <c r="D24" s="630"/>
      <c r="E24" s="630"/>
      <c r="F24" s="630"/>
      <c r="G24" s="630"/>
      <c r="H24" s="630"/>
      <c r="I24" s="630"/>
      <c r="J24" s="630"/>
      <c r="K24" s="81"/>
      <c r="L24" s="81"/>
      <c r="M24" s="81"/>
      <c r="N24" s="81"/>
      <c r="O24" s="81"/>
      <c r="P24" s="81"/>
    </row>
    <row r="25" spans="1:16" s="15" customFormat="1" x14ac:dyDescent="0.2">
      <c r="A25" s="14" t="s">
        <v>23</v>
      </c>
      <c r="B25" s="14"/>
      <c r="C25" s="14"/>
      <c r="D25" s="14"/>
      <c r="E25" s="14"/>
      <c r="F25" s="14"/>
      <c r="H25" s="677" t="s">
        <v>24</v>
      </c>
      <c r="I25" s="677"/>
    </row>
    <row r="26" spans="1:16" s="15" customFormat="1" x14ac:dyDescent="0.2">
      <c r="A26" s="14"/>
    </row>
    <row r="27" spans="1:16" x14ac:dyDescent="0.2">
      <c r="A27" s="769"/>
      <c r="B27" s="769"/>
      <c r="C27" s="769"/>
      <c r="D27" s="769"/>
      <c r="E27" s="769"/>
      <c r="F27" s="769"/>
      <c r="G27" s="769"/>
      <c r="H27" s="769"/>
      <c r="I27" s="769"/>
      <c r="J27" s="769"/>
    </row>
  </sheetData>
  <mergeCells count="22">
    <mergeCell ref="I7:K7"/>
    <mergeCell ref="D1:E1"/>
    <mergeCell ref="J1:K1"/>
    <mergeCell ref="A2:J2"/>
    <mergeCell ref="A3:J3"/>
    <mergeCell ref="A5:L5"/>
    <mergeCell ref="A7:C7"/>
    <mergeCell ref="C8:J8"/>
    <mergeCell ref="A9:A10"/>
    <mergeCell ref="B9:B10"/>
    <mergeCell ref="C9:D9"/>
    <mergeCell ref="E9:F9"/>
    <mergeCell ref="G9:H9"/>
    <mergeCell ref="I9:J9"/>
    <mergeCell ref="A27:J27"/>
    <mergeCell ref="K9:K10"/>
    <mergeCell ref="C21:F21"/>
    <mergeCell ref="I22:J22"/>
    <mergeCell ref="A23:J23"/>
    <mergeCell ref="A24:J24"/>
    <mergeCell ref="H25:I25"/>
    <mergeCell ref="C12:K18"/>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opLeftCell="A22" zoomScale="80" zoomScaleNormal="80" zoomScaleSheetLayoutView="86" workbookViewId="0">
      <selection activeCell="V39" sqref="V39:W39"/>
    </sheetView>
  </sheetViews>
  <sheetFormatPr defaultRowHeight="12.75" x14ac:dyDescent="0.2"/>
  <cols>
    <col min="1" max="1" width="12.5703125" style="14" customWidth="1"/>
    <col min="2" max="2" width="11.85546875" style="14" customWidth="1"/>
    <col min="3" max="3" width="13.42578125" style="14" customWidth="1"/>
    <col min="4" max="4" width="12" style="14" customWidth="1"/>
    <col min="5" max="5" width="11.28515625" style="14" customWidth="1"/>
    <col min="6" max="6" width="13.7109375" style="14" customWidth="1"/>
    <col min="7" max="7" width="8.5703125" style="14" customWidth="1"/>
    <col min="8" max="8" width="11.7109375" style="14" customWidth="1"/>
    <col min="9" max="11" width="8.5703125" style="14" customWidth="1"/>
    <col min="12" max="12" width="13.28515625" style="14" customWidth="1"/>
    <col min="13" max="15" width="8.5703125" style="14" customWidth="1"/>
    <col min="16" max="16" width="8.42578125" style="14" customWidth="1"/>
    <col min="17" max="19" width="8.5703125" style="14" customWidth="1"/>
    <col min="20" max="16384" width="9.140625" style="14"/>
  </cols>
  <sheetData>
    <row r="1" spans="1:19" x14ac:dyDescent="0.2">
      <c r="A1" s="14" t="s">
        <v>11</v>
      </c>
      <c r="H1" s="677"/>
      <c r="I1" s="677"/>
      <c r="R1" s="672" t="s">
        <v>58</v>
      </c>
      <c r="S1" s="672"/>
    </row>
    <row r="2" spans="1:19" s="13" customFormat="1" ht="15.75" x14ac:dyDescent="0.25">
      <c r="A2" s="673" t="s">
        <v>0</v>
      </c>
      <c r="B2" s="673"/>
      <c r="C2" s="673"/>
      <c r="D2" s="673"/>
      <c r="E2" s="673"/>
      <c r="F2" s="673"/>
      <c r="G2" s="673"/>
      <c r="H2" s="673"/>
      <c r="I2" s="673"/>
      <c r="J2" s="673"/>
      <c r="K2" s="673"/>
      <c r="L2" s="673"/>
      <c r="M2" s="673"/>
      <c r="N2" s="673"/>
      <c r="O2" s="673"/>
      <c r="P2" s="673"/>
      <c r="Q2" s="673"/>
      <c r="R2" s="673"/>
      <c r="S2" s="673"/>
    </row>
    <row r="3" spans="1:19" s="13" customFormat="1" ht="20.25" customHeight="1" x14ac:dyDescent="0.3">
      <c r="A3" s="674" t="s">
        <v>741</v>
      </c>
      <c r="B3" s="674"/>
      <c r="C3" s="674"/>
      <c r="D3" s="674"/>
      <c r="E3" s="674"/>
      <c r="F3" s="674"/>
      <c r="G3" s="674"/>
      <c r="H3" s="674"/>
      <c r="I3" s="674"/>
      <c r="J3" s="674"/>
      <c r="K3" s="674"/>
      <c r="L3" s="674"/>
      <c r="M3" s="674"/>
      <c r="N3" s="674"/>
      <c r="O3" s="674"/>
      <c r="P3" s="674"/>
      <c r="Q3" s="674"/>
      <c r="R3" s="674"/>
      <c r="S3" s="674"/>
    </row>
    <row r="5" spans="1:19" s="13" customFormat="1" ht="15.75" x14ac:dyDescent="0.25">
      <c r="A5" s="675" t="s">
        <v>790</v>
      </c>
      <c r="B5" s="675"/>
      <c r="C5" s="675"/>
      <c r="D5" s="675"/>
      <c r="E5" s="675"/>
      <c r="F5" s="675"/>
      <c r="G5" s="675"/>
      <c r="H5" s="675"/>
      <c r="I5" s="675"/>
      <c r="J5" s="675"/>
      <c r="K5" s="675"/>
      <c r="L5" s="675"/>
      <c r="M5" s="675"/>
      <c r="N5" s="675"/>
      <c r="O5" s="675"/>
      <c r="P5" s="675"/>
      <c r="Q5" s="675"/>
      <c r="R5" s="675"/>
      <c r="S5" s="675"/>
    </row>
    <row r="6" spans="1:19" x14ac:dyDescent="0.2">
      <c r="A6" s="646" t="s">
        <v>948</v>
      </c>
      <c r="B6" s="646"/>
    </row>
    <row r="7" spans="1:19" x14ac:dyDescent="0.2">
      <c r="A7" s="646" t="s">
        <v>169</v>
      </c>
      <c r="B7" s="646"/>
      <c r="C7" s="646"/>
      <c r="D7" s="646"/>
      <c r="E7" s="646"/>
      <c r="F7" s="646"/>
      <c r="G7" s="646"/>
      <c r="H7" s="646"/>
      <c r="I7" s="646"/>
      <c r="R7" s="29"/>
      <c r="S7" s="29"/>
    </row>
    <row r="9" spans="1:19" ht="18" customHeight="1" x14ac:dyDescent="0.2">
      <c r="A9" s="442"/>
      <c r="B9" s="676" t="s">
        <v>45</v>
      </c>
      <c r="C9" s="676"/>
      <c r="D9" s="676" t="s">
        <v>46</v>
      </c>
      <c r="E9" s="676"/>
      <c r="F9" s="676" t="s">
        <v>47</v>
      </c>
      <c r="G9" s="676"/>
      <c r="H9" s="678" t="s">
        <v>48</v>
      </c>
      <c r="I9" s="678"/>
      <c r="J9" s="676" t="s">
        <v>49</v>
      </c>
      <c r="K9" s="676"/>
      <c r="L9" s="443" t="s">
        <v>19</v>
      </c>
    </row>
    <row r="10" spans="1:19" s="68" customFormat="1" ht="24" customHeight="1" x14ac:dyDescent="0.2">
      <c r="A10" s="444">
        <v>1</v>
      </c>
      <c r="B10" s="679">
        <v>2</v>
      </c>
      <c r="C10" s="679"/>
      <c r="D10" s="679">
        <v>3</v>
      </c>
      <c r="E10" s="679"/>
      <c r="F10" s="679">
        <v>4</v>
      </c>
      <c r="G10" s="679"/>
      <c r="H10" s="679">
        <v>5</v>
      </c>
      <c r="I10" s="679"/>
      <c r="J10" s="679">
        <v>6</v>
      </c>
      <c r="K10" s="679"/>
      <c r="L10" s="444">
        <v>7</v>
      </c>
    </row>
    <row r="11" spans="1:19" ht="27" customHeight="1" x14ac:dyDescent="0.25">
      <c r="A11" s="445" t="s">
        <v>50</v>
      </c>
      <c r="B11" s="655">
        <v>1626.6882963600001</v>
      </c>
      <c r="C11" s="655"/>
      <c r="D11" s="655">
        <v>1283</v>
      </c>
      <c r="E11" s="655"/>
      <c r="F11" s="655">
        <f t="shared" ref="F11" si="0">F13*47.22%</f>
        <v>3134.4323403600006</v>
      </c>
      <c r="G11" s="655"/>
      <c r="H11" s="655">
        <f t="shared" ref="H11" si="1">H13*47.22%</f>
        <v>1449.1095534000001</v>
      </c>
      <c r="I11" s="655"/>
      <c r="J11" s="655">
        <f t="shared" ref="J11" si="2">J13*47.22%</f>
        <v>891.5136</v>
      </c>
      <c r="K11" s="655"/>
      <c r="L11" s="446">
        <v>8385</v>
      </c>
    </row>
    <row r="12" spans="1:19" ht="27" customHeight="1" x14ac:dyDescent="0.25">
      <c r="A12" s="445" t="s">
        <v>51</v>
      </c>
      <c r="B12" s="655">
        <v>1817</v>
      </c>
      <c r="C12" s="660"/>
      <c r="D12" s="655">
        <f t="shared" ref="D12" si="3">D13-D11</f>
        <v>1417</v>
      </c>
      <c r="E12" s="660"/>
      <c r="F12" s="655">
        <f t="shared" ref="F12" si="4">F13-F11</f>
        <v>3503.5014596400001</v>
      </c>
      <c r="G12" s="660"/>
      <c r="H12" s="655">
        <f t="shared" ref="H12" si="5">H13-H11</f>
        <v>1619.7374466000001</v>
      </c>
      <c r="I12" s="660"/>
      <c r="J12" s="655">
        <f t="shared" ref="J12" si="6">J13-J11</f>
        <v>996.4864</v>
      </c>
      <c r="K12" s="660"/>
      <c r="L12" s="446">
        <f>L13-L11</f>
        <v>9354</v>
      </c>
    </row>
    <row r="13" spans="1:19" ht="27" customHeight="1" x14ac:dyDescent="0.25">
      <c r="A13" s="445" t="s">
        <v>19</v>
      </c>
      <c r="B13" s="658">
        <v>3444</v>
      </c>
      <c r="C13" s="658"/>
      <c r="D13" s="658">
        <v>2700</v>
      </c>
      <c r="E13" s="658"/>
      <c r="F13" s="658">
        <f>L13*37.42%</f>
        <v>6637.9338000000007</v>
      </c>
      <c r="G13" s="658"/>
      <c r="H13" s="658">
        <f>L13*17.3%</f>
        <v>3068.8470000000002</v>
      </c>
      <c r="I13" s="658"/>
      <c r="J13" s="658">
        <v>1888</v>
      </c>
      <c r="K13" s="658"/>
      <c r="L13" s="445">
        <v>17739</v>
      </c>
    </row>
    <row r="14" spans="1:19" x14ac:dyDescent="0.2">
      <c r="A14" s="11"/>
      <c r="B14" s="11"/>
      <c r="C14" s="11"/>
      <c r="D14" s="11"/>
      <c r="E14" s="11"/>
      <c r="F14" s="11"/>
      <c r="G14" s="11"/>
      <c r="H14" s="11"/>
      <c r="I14" s="11"/>
      <c r="J14" s="11"/>
      <c r="K14" s="11"/>
      <c r="L14" s="11"/>
    </row>
    <row r="15" spans="1:19" x14ac:dyDescent="0.2">
      <c r="A15" s="684" t="s">
        <v>427</v>
      </c>
      <c r="B15" s="684"/>
      <c r="C15" s="684"/>
      <c r="D15" s="684"/>
      <c r="E15" s="684"/>
      <c r="F15" s="684"/>
      <c r="G15" s="684"/>
      <c r="H15" s="11"/>
      <c r="I15" s="11"/>
      <c r="J15" s="11"/>
      <c r="K15" s="11"/>
      <c r="L15" s="11"/>
    </row>
    <row r="16" spans="1:19" ht="22.5" customHeight="1" x14ac:dyDescent="0.25">
      <c r="A16" s="685" t="s">
        <v>178</v>
      </c>
      <c r="B16" s="686"/>
      <c r="C16" s="639" t="s">
        <v>204</v>
      </c>
      <c r="D16" s="639"/>
      <c r="E16" s="414" t="s">
        <v>19</v>
      </c>
      <c r="I16" s="11"/>
      <c r="J16" s="11"/>
      <c r="K16" s="11"/>
      <c r="L16" s="11"/>
    </row>
    <row r="17" spans="1:20" ht="20.25" customHeight="1" x14ac:dyDescent="0.25">
      <c r="A17" s="653">
        <v>600</v>
      </c>
      <c r="B17" s="654"/>
      <c r="C17" s="653">
        <v>400</v>
      </c>
      <c r="D17" s="654"/>
      <c r="E17" s="414">
        <v>1000</v>
      </c>
      <c r="I17" s="11"/>
      <c r="J17" s="11"/>
      <c r="K17" s="11"/>
      <c r="L17" s="11"/>
    </row>
    <row r="18" spans="1:20" ht="15.75" x14ac:dyDescent="0.25">
      <c r="A18" s="653"/>
      <c r="B18" s="654"/>
      <c r="C18" s="653"/>
      <c r="D18" s="654"/>
      <c r="E18" s="414"/>
      <c r="I18" s="11"/>
      <c r="J18" s="11"/>
      <c r="K18" s="11"/>
      <c r="L18" s="11"/>
    </row>
    <row r="19" spans="1:20" x14ac:dyDescent="0.2">
      <c r="A19" s="227"/>
      <c r="B19" s="227"/>
      <c r="C19" s="227"/>
      <c r="D19" s="227"/>
      <c r="E19" s="227"/>
      <c r="F19" s="227"/>
      <c r="G19" s="227"/>
      <c r="H19" s="11"/>
      <c r="I19" s="11"/>
      <c r="J19" s="11"/>
      <c r="K19" s="11"/>
      <c r="L19" s="11"/>
    </row>
    <row r="21" spans="1:20" ht="19.149999999999999" customHeight="1" x14ac:dyDescent="0.2">
      <c r="A21" s="687" t="s">
        <v>170</v>
      </c>
      <c r="B21" s="687"/>
      <c r="C21" s="687"/>
      <c r="D21" s="687"/>
      <c r="E21" s="687"/>
      <c r="F21" s="687"/>
      <c r="G21" s="687"/>
      <c r="H21" s="687"/>
      <c r="I21" s="687"/>
      <c r="J21" s="687"/>
      <c r="K21" s="687"/>
      <c r="L21" s="687"/>
      <c r="M21" s="687"/>
      <c r="N21" s="687"/>
      <c r="O21" s="687"/>
      <c r="P21" s="687"/>
      <c r="Q21" s="687"/>
      <c r="R21" s="687"/>
      <c r="S21" s="687"/>
    </row>
    <row r="22" spans="1:20" x14ac:dyDescent="0.2">
      <c r="A22" s="642" t="s">
        <v>26</v>
      </c>
      <c r="B22" s="642" t="s">
        <v>52</v>
      </c>
      <c r="C22" s="642"/>
      <c r="D22" s="642"/>
      <c r="E22" s="659" t="s">
        <v>27</v>
      </c>
      <c r="F22" s="659"/>
      <c r="G22" s="659"/>
      <c r="H22" s="659"/>
      <c r="I22" s="659"/>
      <c r="J22" s="659"/>
      <c r="K22" s="659"/>
      <c r="L22" s="659"/>
      <c r="M22" s="638" t="s">
        <v>28</v>
      </c>
      <c r="N22" s="638"/>
      <c r="O22" s="638"/>
      <c r="P22" s="638"/>
      <c r="Q22" s="638"/>
      <c r="R22" s="638"/>
      <c r="S22" s="638"/>
      <c r="T22" s="638"/>
    </row>
    <row r="23" spans="1:20" ht="33.75" customHeight="1" x14ac:dyDescent="0.2">
      <c r="A23" s="642"/>
      <c r="B23" s="642"/>
      <c r="C23" s="642"/>
      <c r="D23" s="642"/>
      <c r="E23" s="643" t="s">
        <v>134</v>
      </c>
      <c r="F23" s="645"/>
      <c r="G23" s="643" t="s">
        <v>171</v>
      </c>
      <c r="H23" s="645"/>
      <c r="I23" s="642" t="s">
        <v>53</v>
      </c>
      <c r="J23" s="642"/>
      <c r="K23" s="643" t="s">
        <v>98</v>
      </c>
      <c r="L23" s="645"/>
      <c r="M23" s="643" t="s">
        <v>99</v>
      </c>
      <c r="N23" s="645"/>
      <c r="O23" s="643" t="s">
        <v>171</v>
      </c>
      <c r="P23" s="645"/>
      <c r="Q23" s="642" t="s">
        <v>53</v>
      </c>
      <c r="R23" s="642"/>
      <c r="S23" s="642" t="s">
        <v>98</v>
      </c>
      <c r="T23" s="642"/>
    </row>
    <row r="24" spans="1:20" s="68" customFormat="1" ht="15.75" customHeight="1" x14ac:dyDescent="0.2">
      <c r="A24" s="69">
        <v>1</v>
      </c>
      <c r="B24" s="656">
        <v>2</v>
      </c>
      <c r="C24" s="683"/>
      <c r="D24" s="657"/>
      <c r="E24" s="656">
        <v>3</v>
      </c>
      <c r="F24" s="657"/>
      <c r="G24" s="656">
        <v>4</v>
      </c>
      <c r="H24" s="657"/>
      <c r="I24" s="671">
        <v>5</v>
      </c>
      <c r="J24" s="671"/>
      <c r="K24" s="671">
        <v>6</v>
      </c>
      <c r="L24" s="671"/>
      <c r="M24" s="656">
        <v>3</v>
      </c>
      <c r="N24" s="657"/>
      <c r="O24" s="656">
        <v>4</v>
      </c>
      <c r="P24" s="657"/>
      <c r="Q24" s="671">
        <v>5</v>
      </c>
      <c r="R24" s="671"/>
      <c r="S24" s="671">
        <v>6</v>
      </c>
      <c r="T24" s="671"/>
    </row>
    <row r="25" spans="1:20" ht="27.75" customHeight="1" x14ac:dyDescent="0.2">
      <c r="A25" s="67">
        <v>1</v>
      </c>
      <c r="B25" s="680" t="s">
        <v>480</v>
      </c>
      <c r="C25" s="681"/>
      <c r="D25" s="682"/>
      <c r="E25" s="648">
        <v>100</v>
      </c>
      <c r="F25" s="649"/>
      <c r="G25" s="636" t="s">
        <v>355</v>
      </c>
      <c r="H25" s="637"/>
      <c r="I25" s="633">
        <v>300</v>
      </c>
      <c r="J25" s="633"/>
      <c r="K25" s="633">
        <v>6</v>
      </c>
      <c r="L25" s="633"/>
      <c r="M25" s="648">
        <v>150</v>
      </c>
      <c r="N25" s="649"/>
      <c r="O25" s="636" t="s">
        <v>355</v>
      </c>
      <c r="P25" s="637"/>
      <c r="Q25" s="633">
        <v>450</v>
      </c>
      <c r="R25" s="633"/>
      <c r="S25" s="633">
        <v>9.5</v>
      </c>
      <c r="T25" s="633"/>
    </row>
    <row r="26" spans="1:20" x14ac:dyDescent="0.2">
      <c r="A26" s="67">
        <v>2</v>
      </c>
      <c r="B26" s="661" t="s">
        <v>54</v>
      </c>
      <c r="C26" s="662"/>
      <c r="D26" s="663"/>
      <c r="E26" s="648">
        <v>20</v>
      </c>
      <c r="F26" s="649"/>
      <c r="G26" s="648">
        <v>1.37</v>
      </c>
      <c r="H26" s="649"/>
      <c r="I26" s="633">
        <v>70</v>
      </c>
      <c r="J26" s="633"/>
      <c r="K26" s="633">
        <v>3.5</v>
      </c>
      <c r="L26" s="633"/>
      <c r="M26" s="648">
        <v>30</v>
      </c>
      <c r="N26" s="649"/>
      <c r="O26" s="648">
        <v>2.06</v>
      </c>
      <c r="P26" s="649"/>
      <c r="Q26" s="633">
        <v>110</v>
      </c>
      <c r="R26" s="633"/>
      <c r="S26" s="633">
        <v>7</v>
      </c>
      <c r="T26" s="633"/>
    </row>
    <row r="27" spans="1:20" x14ac:dyDescent="0.2">
      <c r="A27" s="67">
        <v>3</v>
      </c>
      <c r="B27" s="661" t="s">
        <v>172</v>
      </c>
      <c r="C27" s="662"/>
      <c r="D27" s="663"/>
      <c r="E27" s="648">
        <v>50</v>
      </c>
      <c r="F27" s="649"/>
      <c r="G27" s="648">
        <v>1.03</v>
      </c>
      <c r="H27" s="649"/>
      <c r="I27" s="633">
        <v>40</v>
      </c>
      <c r="J27" s="633"/>
      <c r="K27" s="633">
        <v>2</v>
      </c>
      <c r="L27" s="633"/>
      <c r="M27" s="648">
        <v>75</v>
      </c>
      <c r="N27" s="649"/>
      <c r="O27" s="648">
        <v>1.55</v>
      </c>
      <c r="P27" s="649"/>
      <c r="Q27" s="633">
        <v>60</v>
      </c>
      <c r="R27" s="633"/>
      <c r="S27" s="633">
        <v>3</v>
      </c>
      <c r="T27" s="633"/>
    </row>
    <row r="28" spans="1:20" x14ac:dyDescent="0.2">
      <c r="A28" s="67">
        <v>4</v>
      </c>
      <c r="B28" s="661" t="s">
        <v>55</v>
      </c>
      <c r="C28" s="662"/>
      <c r="D28" s="663"/>
      <c r="E28" s="648">
        <v>5</v>
      </c>
      <c r="F28" s="649"/>
      <c r="G28" s="648">
        <v>0.65</v>
      </c>
      <c r="H28" s="649"/>
      <c r="I28" s="633">
        <v>25</v>
      </c>
      <c r="J28" s="633"/>
      <c r="K28" s="633">
        <v>0.5</v>
      </c>
      <c r="L28" s="633"/>
      <c r="M28" s="648">
        <v>7.5</v>
      </c>
      <c r="N28" s="649"/>
      <c r="O28" s="648">
        <v>0.98</v>
      </c>
      <c r="P28" s="649"/>
      <c r="Q28" s="633">
        <v>58</v>
      </c>
      <c r="R28" s="633"/>
      <c r="S28" s="633">
        <v>0</v>
      </c>
      <c r="T28" s="633"/>
    </row>
    <row r="29" spans="1:20" x14ac:dyDescent="0.2">
      <c r="A29" s="67">
        <v>5</v>
      </c>
      <c r="B29" s="661" t="s">
        <v>56</v>
      </c>
      <c r="C29" s="662"/>
      <c r="D29" s="663"/>
      <c r="E29" s="648" t="s">
        <v>927</v>
      </c>
      <c r="F29" s="649"/>
      <c r="G29" s="648">
        <v>0.79</v>
      </c>
      <c r="H29" s="649"/>
      <c r="I29" s="633">
        <v>15</v>
      </c>
      <c r="J29" s="633"/>
      <c r="K29" s="633">
        <v>0</v>
      </c>
      <c r="L29" s="633"/>
      <c r="M29" s="648" t="s">
        <v>927</v>
      </c>
      <c r="N29" s="649"/>
      <c r="O29" s="648">
        <v>1.18</v>
      </c>
      <c r="P29" s="649"/>
      <c r="Q29" s="633">
        <v>22</v>
      </c>
      <c r="R29" s="633"/>
      <c r="S29" s="633">
        <v>0.5</v>
      </c>
      <c r="T29" s="633"/>
    </row>
    <row r="30" spans="1:20" x14ac:dyDescent="0.2">
      <c r="A30" s="67">
        <v>6</v>
      </c>
      <c r="B30" s="661" t="s">
        <v>57</v>
      </c>
      <c r="C30" s="662"/>
      <c r="D30" s="663"/>
      <c r="E30" s="648"/>
      <c r="F30" s="649"/>
      <c r="G30" s="648">
        <v>0.64</v>
      </c>
      <c r="H30" s="649"/>
      <c r="I30" s="633">
        <v>0</v>
      </c>
      <c r="J30" s="633"/>
      <c r="K30" s="633">
        <v>0</v>
      </c>
      <c r="L30" s="633"/>
      <c r="M30" s="648"/>
      <c r="N30" s="649"/>
      <c r="O30" s="648">
        <v>0.94</v>
      </c>
      <c r="P30" s="649"/>
      <c r="Q30" s="633">
        <v>0</v>
      </c>
      <c r="R30" s="633"/>
      <c r="S30" s="633">
        <v>0</v>
      </c>
      <c r="T30" s="633"/>
    </row>
    <row r="31" spans="1:20" x14ac:dyDescent="0.2">
      <c r="A31" s="67">
        <v>7</v>
      </c>
      <c r="B31" s="670" t="s">
        <v>173</v>
      </c>
      <c r="C31" s="670"/>
      <c r="D31" s="670"/>
      <c r="E31" s="633"/>
      <c r="F31" s="633"/>
      <c r="G31" s="633"/>
      <c r="H31" s="633"/>
      <c r="I31" s="633"/>
      <c r="J31" s="633"/>
      <c r="K31" s="633"/>
      <c r="L31" s="633"/>
      <c r="M31" s="633"/>
      <c r="N31" s="633"/>
      <c r="O31" s="633"/>
      <c r="P31" s="633"/>
      <c r="Q31" s="633"/>
      <c r="R31" s="633"/>
      <c r="S31" s="633"/>
      <c r="T31" s="633"/>
    </row>
    <row r="32" spans="1:20" x14ac:dyDescent="0.2">
      <c r="A32" s="67"/>
      <c r="B32" s="642" t="s">
        <v>19</v>
      </c>
      <c r="C32" s="642"/>
      <c r="D32" s="642"/>
      <c r="E32" s="638"/>
      <c r="F32" s="638"/>
      <c r="G32" s="638">
        <f>SUM(G26:G31)</f>
        <v>4.4800000000000004</v>
      </c>
      <c r="H32" s="638"/>
      <c r="I32" s="638">
        <v>450</v>
      </c>
      <c r="J32" s="638"/>
      <c r="K32" s="638">
        <v>12</v>
      </c>
      <c r="L32" s="638"/>
      <c r="M32" s="638"/>
      <c r="N32" s="638"/>
      <c r="O32" s="638">
        <f>SUM(O26:O31)</f>
        <v>6.7099999999999991</v>
      </c>
      <c r="P32" s="638"/>
      <c r="Q32" s="638">
        <v>700</v>
      </c>
      <c r="R32" s="638"/>
      <c r="S32" s="638">
        <v>20</v>
      </c>
      <c r="T32" s="638"/>
    </row>
    <row r="33" spans="1:20" x14ac:dyDescent="0.2">
      <c r="A33" s="113"/>
      <c r="B33" s="114"/>
      <c r="C33" s="114"/>
      <c r="D33" s="114"/>
      <c r="E33" s="11"/>
      <c r="F33" s="11"/>
      <c r="G33" s="11"/>
      <c r="H33" s="11"/>
      <c r="I33" s="11"/>
      <c r="J33" s="11"/>
      <c r="K33" s="11"/>
      <c r="L33" s="11"/>
      <c r="M33" s="11"/>
      <c r="N33" s="11"/>
      <c r="O33" s="11"/>
      <c r="P33" s="11"/>
      <c r="Q33" s="11"/>
      <c r="R33" s="11"/>
      <c r="S33" s="11"/>
      <c r="T33" s="11"/>
    </row>
    <row r="34" spans="1:20" ht="12.75" customHeight="1" x14ac:dyDescent="0.2">
      <c r="A34" s="230" t="s">
        <v>407</v>
      </c>
      <c r="B34" s="634" t="s">
        <v>456</v>
      </c>
      <c r="C34" s="634"/>
      <c r="D34" s="634"/>
      <c r="E34" s="634"/>
      <c r="F34" s="634"/>
      <c r="G34" s="634"/>
      <c r="H34" s="634"/>
      <c r="I34" s="11"/>
      <c r="J34" s="11"/>
      <c r="K34" s="11"/>
      <c r="L34" s="11"/>
      <c r="M34" s="11"/>
      <c r="N34" s="11"/>
      <c r="O34" s="11"/>
      <c r="P34" s="11"/>
      <c r="Q34" s="11"/>
      <c r="R34" s="11"/>
      <c r="S34" s="11"/>
      <c r="T34" s="11"/>
    </row>
    <row r="35" spans="1:20" x14ac:dyDescent="0.2">
      <c r="A35" s="230"/>
      <c r="B35" s="114"/>
      <c r="C35" s="114"/>
      <c r="D35" s="114"/>
      <c r="E35" s="11"/>
      <c r="F35" s="11"/>
      <c r="G35" s="11"/>
      <c r="H35" s="11"/>
      <c r="I35" s="11"/>
      <c r="J35" s="11"/>
      <c r="K35" s="11"/>
      <c r="L35" s="11"/>
      <c r="M35" s="11"/>
      <c r="N35" s="11"/>
      <c r="O35" s="11"/>
      <c r="P35" s="11"/>
      <c r="Q35" s="11"/>
      <c r="R35" s="11"/>
      <c r="S35" s="11"/>
      <c r="T35" s="11"/>
    </row>
    <row r="36" spans="1:20" s="29" customFormat="1" ht="17.25" customHeight="1" x14ac:dyDescent="0.2">
      <c r="A36" s="2" t="s">
        <v>26</v>
      </c>
      <c r="B36" s="664" t="s">
        <v>408</v>
      </c>
      <c r="C36" s="665"/>
      <c r="D36" s="666"/>
      <c r="E36" s="643" t="s">
        <v>27</v>
      </c>
      <c r="F36" s="644"/>
      <c r="G36" s="644"/>
      <c r="H36" s="644"/>
      <c r="I36" s="644"/>
      <c r="J36" s="645"/>
      <c r="K36" s="638" t="s">
        <v>28</v>
      </c>
      <c r="L36" s="638"/>
      <c r="M36" s="638"/>
      <c r="N36" s="638"/>
      <c r="O36" s="638"/>
      <c r="P36" s="638"/>
      <c r="Q36" s="635"/>
      <c r="R36" s="635"/>
      <c r="S36" s="635"/>
      <c r="T36" s="635"/>
    </row>
    <row r="37" spans="1:20" x14ac:dyDescent="0.2">
      <c r="A37" s="4"/>
      <c r="B37" s="667"/>
      <c r="C37" s="668"/>
      <c r="D37" s="669"/>
      <c r="E37" s="636" t="s">
        <v>424</v>
      </c>
      <c r="F37" s="637"/>
      <c r="G37" s="636" t="s">
        <v>425</v>
      </c>
      <c r="H37" s="637"/>
      <c r="I37" s="636" t="s">
        <v>426</v>
      </c>
      <c r="J37" s="637"/>
      <c r="K37" s="638" t="s">
        <v>424</v>
      </c>
      <c r="L37" s="638"/>
      <c r="M37" s="638" t="s">
        <v>425</v>
      </c>
      <c r="N37" s="638"/>
      <c r="O37" s="638" t="s">
        <v>426</v>
      </c>
      <c r="P37" s="638"/>
      <c r="Q37" s="11"/>
      <c r="R37" s="11"/>
      <c r="S37" s="11"/>
      <c r="T37" s="11"/>
    </row>
    <row r="38" spans="1:20" x14ac:dyDescent="0.2">
      <c r="A38" s="67">
        <v>1</v>
      </c>
      <c r="B38" s="636"/>
      <c r="C38" s="651"/>
      <c r="D38" s="637"/>
      <c r="E38" s="636"/>
      <c r="F38" s="637"/>
      <c r="G38" s="636"/>
      <c r="H38" s="637"/>
      <c r="I38" s="636"/>
      <c r="J38" s="637"/>
      <c r="K38" s="638"/>
      <c r="L38" s="638"/>
      <c r="M38" s="638"/>
      <c r="N38" s="638"/>
      <c r="O38" s="638"/>
      <c r="P38" s="638"/>
      <c r="Q38" s="11"/>
      <c r="R38" s="11"/>
      <c r="S38" s="11"/>
      <c r="T38" s="11"/>
    </row>
    <row r="39" spans="1:20" x14ac:dyDescent="0.2">
      <c r="A39" s="67">
        <v>2</v>
      </c>
      <c r="B39" s="636"/>
      <c r="C39" s="651"/>
      <c r="D39" s="637"/>
      <c r="E39" s="636"/>
      <c r="F39" s="637"/>
      <c r="G39" s="688" t="s">
        <v>922</v>
      </c>
      <c r="H39" s="689"/>
      <c r="I39" s="689"/>
      <c r="J39" s="689"/>
      <c r="K39" s="689"/>
      <c r="L39" s="689"/>
      <c r="M39" s="689"/>
      <c r="N39" s="690"/>
      <c r="O39" s="638"/>
      <c r="P39" s="638"/>
      <c r="Q39" s="11"/>
      <c r="R39" s="11"/>
      <c r="S39" s="11"/>
      <c r="T39" s="11"/>
    </row>
    <row r="40" spans="1:20" x14ac:dyDescent="0.2">
      <c r="A40" s="67">
        <v>3</v>
      </c>
      <c r="B40" s="636"/>
      <c r="C40" s="651"/>
      <c r="D40" s="637"/>
      <c r="E40" s="636"/>
      <c r="F40" s="637"/>
      <c r="G40" s="691"/>
      <c r="H40" s="692"/>
      <c r="I40" s="692"/>
      <c r="J40" s="692"/>
      <c r="K40" s="692"/>
      <c r="L40" s="692"/>
      <c r="M40" s="692"/>
      <c r="N40" s="693"/>
      <c r="O40" s="638"/>
      <c r="P40" s="638"/>
      <c r="Q40" s="11"/>
      <c r="R40" s="11"/>
      <c r="S40" s="11"/>
      <c r="T40" s="11"/>
    </row>
    <row r="41" spans="1:20" x14ac:dyDescent="0.2">
      <c r="A41" s="67">
        <v>4</v>
      </c>
      <c r="B41" s="643"/>
      <c r="C41" s="644"/>
      <c r="D41" s="645"/>
      <c r="E41" s="636"/>
      <c r="F41" s="637"/>
      <c r="G41" s="636"/>
      <c r="H41" s="637"/>
      <c r="I41" s="636"/>
      <c r="J41" s="637"/>
      <c r="K41" s="638"/>
      <c r="L41" s="638"/>
      <c r="M41" s="638"/>
      <c r="N41" s="638"/>
      <c r="O41" s="638"/>
      <c r="P41" s="638"/>
      <c r="Q41" s="11"/>
      <c r="R41" s="11"/>
      <c r="S41" s="11"/>
      <c r="T41" s="11"/>
    </row>
    <row r="44" spans="1:20" ht="13.9" customHeight="1" x14ac:dyDescent="0.25">
      <c r="A44" s="650" t="s">
        <v>183</v>
      </c>
      <c r="B44" s="650"/>
      <c r="C44" s="650"/>
      <c r="D44" s="650"/>
      <c r="E44" s="650"/>
      <c r="F44" s="650"/>
      <c r="G44" s="650"/>
      <c r="H44" s="650"/>
      <c r="I44" s="650"/>
    </row>
    <row r="45" spans="1:20" ht="28.5" customHeight="1" x14ac:dyDescent="0.25">
      <c r="A45" s="631" t="s">
        <v>60</v>
      </c>
      <c r="B45" s="631" t="s">
        <v>27</v>
      </c>
      <c r="C45" s="631"/>
      <c r="D45" s="631"/>
      <c r="E45" s="639" t="s">
        <v>28</v>
      </c>
      <c r="F45" s="639"/>
      <c r="G45" s="639"/>
      <c r="H45" s="640" t="s">
        <v>147</v>
      </c>
      <c r="I45"/>
    </row>
    <row r="46" spans="1:20" ht="15.75" x14ac:dyDescent="0.25">
      <c r="A46" s="631"/>
      <c r="B46" s="414" t="s">
        <v>174</v>
      </c>
      <c r="C46" s="447" t="s">
        <v>105</v>
      </c>
      <c r="D46" s="414" t="s">
        <v>19</v>
      </c>
      <c r="E46" s="414" t="s">
        <v>174</v>
      </c>
      <c r="F46" s="447" t="s">
        <v>105</v>
      </c>
      <c r="G46" s="414" t="s">
        <v>19</v>
      </c>
      <c r="H46" s="641"/>
      <c r="I46"/>
    </row>
    <row r="47" spans="1:20" ht="15.75" x14ac:dyDescent="0.25">
      <c r="A47" s="414" t="s">
        <v>848</v>
      </c>
      <c r="B47" s="349">
        <v>2.69</v>
      </c>
      <c r="C47" s="349">
        <v>1.79</v>
      </c>
      <c r="D47" s="349">
        <v>4.4800000000000004</v>
      </c>
      <c r="E47" s="349">
        <v>4.03</v>
      </c>
      <c r="F47" s="349">
        <v>2.68</v>
      </c>
      <c r="G47" s="349">
        <v>6.71</v>
      </c>
      <c r="H47" s="349"/>
      <c r="I47"/>
    </row>
    <row r="48" spans="1:20" ht="15.75" x14ac:dyDescent="0.25">
      <c r="A48" s="414" t="s">
        <v>742</v>
      </c>
      <c r="B48" s="414">
        <v>2.98</v>
      </c>
      <c r="C48" s="414">
        <v>1.99</v>
      </c>
      <c r="D48" s="349">
        <v>4.97</v>
      </c>
      <c r="E48" s="349">
        <v>4.47</v>
      </c>
      <c r="F48" s="349">
        <v>2.98</v>
      </c>
      <c r="G48" s="349">
        <v>7.45</v>
      </c>
      <c r="H48" s="349" t="s">
        <v>175</v>
      </c>
      <c r="I48"/>
    </row>
    <row r="49" spans="1:20" ht="15" customHeight="1" x14ac:dyDescent="0.2">
      <c r="A49" s="632" t="s">
        <v>232</v>
      </c>
      <c r="B49" s="632"/>
      <c r="C49" s="632"/>
      <c r="D49" s="632"/>
      <c r="E49" s="632"/>
      <c r="F49" s="632"/>
      <c r="G49" s="632"/>
      <c r="H49" s="632"/>
      <c r="I49" s="632"/>
      <c r="J49" s="632"/>
      <c r="K49" s="632"/>
      <c r="L49" s="632"/>
      <c r="M49" s="632"/>
      <c r="N49" s="632"/>
      <c r="O49" s="632"/>
      <c r="P49" s="632"/>
      <c r="Q49" s="632"/>
      <c r="R49" s="632"/>
      <c r="S49" s="632"/>
      <c r="T49" s="632"/>
    </row>
    <row r="50" spans="1:20" ht="15" x14ac:dyDescent="0.25">
      <c r="A50" s="112"/>
      <c r="B50" s="228"/>
      <c r="C50" s="228"/>
      <c r="D50" s="12"/>
      <c r="E50" s="12"/>
      <c r="F50" s="229"/>
      <c r="G50" s="229"/>
      <c r="H50" s="229"/>
      <c r="I50"/>
    </row>
    <row r="51" spans="1:20" ht="15" x14ac:dyDescent="0.25">
      <c r="A51" s="29"/>
      <c r="B51" s="231"/>
      <c r="C51" s="231"/>
      <c r="D51" s="207"/>
      <c r="E51" s="207"/>
      <c r="F51" s="229"/>
      <c r="G51" s="229"/>
      <c r="H51" s="229"/>
      <c r="I51"/>
    </row>
    <row r="54" spans="1:20" s="15" customFormat="1" ht="12.75" customHeight="1" x14ac:dyDescent="0.2">
      <c r="A54" s="14" t="s">
        <v>12</v>
      </c>
      <c r="B54" s="14"/>
      <c r="C54" s="14"/>
      <c r="D54" s="14"/>
      <c r="E54" s="14"/>
      <c r="F54" s="14"/>
      <c r="G54" s="14"/>
      <c r="I54" s="14"/>
      <c r="O54" s="630" t="s">
        <v>13</v>
      </c>
      <c r="P54" s="630"/>
      <c r="Q54" s="652"/>
    </row>
    <row r="55" spans="1:20" s="15" customFormat="1" ht="12.75" customHeight="1" x14ac:dyDescent="0.2">
      <c r="A55" s="630" t="s">
        <v>14</v>
      </c>
      <c r="B55" s="630"/>
      <c r="C55" s="630"/>
      <c r="D55" s="630"/>
      <c r="E55" s="630"/>
      <c r="F55" s="630"/>
      <c r="G55" s="630"/>
      <c r="H55" s="630"/>
      <c r="I55" s="630"/>
      <c r="J55" s="630"/>
      <c r="K55" s="630"/>
      <c r="L55" s="630"/>
      <c r="M55" s="630"/>
      <c r="N55" s="630"/>
      <c r="O55" s="630"/>
      <c r="P55" s="630"/>
      <c r="Q55" s="630"/>
    </row>
    <row r="56" spans="1:20" s="15" customFormat="1" ht="13.15" customHeight="1" x14ac:dyDescent="0.2">
      <c r="A56" s="647" t="s">
        <v>94</v>
      </c>
      <c r="B56" s="647"/>
      <c r="C56" s="647"/>
      <c r="D56" s="647"/>
      <c r="E56" s="647"/>
      <c r="F56" s="647"/>
      <c r="G56" s="647"/>
      <c r="H56" s="647"/>
      <c r="I56" s="647"/>
      <c r="J56" s="647"/>
      <c r="K56" s="647"/>
      <c r="L56" s="647"/>
      <c r="M56" s="647"/>
      <c r="N56" s="647"/>
      <c r="O56" s="647"/>
      <c r="P56" s="647"/>
      <c r="Q56" s="647"/>
      <c r="R56" s="647"/>
      <c r="S56" s="647"/>
    </row>
    <row r="57" spans="1:20" ht="12.75" customHeight="1" x14ac:dyDescent="0.2">
      <c r="N57" s="646" t="s">
        <v>86</v>
      </c>
      <c r="O57" s="646"/>
      <c r="P57" s="646"/>
      <c r="Q57" s="646"/>
    </row>
  </sheetData>
  <mergeCells count="176">
    <mergeCell ref="O30:P30"/>
    <mergeCell ref="Q30:R30"/>
    <mergeCell ref="M28:N28"/>
    <mergeCell ref="K30:L30"/>
    <mergeCell ref="O38:P38"/>
    <mergeCell ref="O39:P39"/>
    <mergeCell ref="M38:N38"/>
    <mergeCell ref="M37:N37"/>
    <mergeCell ref="O37:P37"/>
    <mergeCell ref="K38:L38"/>
    <mergeCell ref="G39:N40"/>
    <mergeCell ref="J10:K10"/>
    <mergeCell ref="D10:E10"/>
    <mergeCell ref="F10:G10"/>
    <mergeCell ref="H10:I10"/>
    <mergeCell ref="B10:C10"/>
    <mergeCell ref="E23:F23"/>
    <mergeCell ref="I24:J24"/>
    <mergeCell ref="E27:F27"/>
    <mergeCell ref="G27:H27"/>
    <mergeCell ref="G25:H25"/>
    <mergeCell ref="B26:D26"/>
    <mergeCell ref="I26:J26"/>
    <mergeCell ref="B25:D25"/>
    <mergeCell ref="E24:F24"/>
    <mergeCell ref="B24:D24"/>
    <mergeCell ref="A15:G15"/>
    <mergeCell ref="C16:D16"/>
    <mergeCell ref="A16:B16"/>
    <mergeCell ref="A17:B17"/>
    <mergeCell ref="C17:D17"/>
    <mergeCell ref="A22:A23"/>
    <mergeCell ref="A21:S21"/>
    <mergeCell ref="Q24:R24"/>
    <mergeCell ref="S24:T24"/>
    <mergeCell ref="R1:S1"/>
    <mergeCell ref="A2:S2"/>
    <mergeCell ref="A3:S3"/>
    <mergeCell ref="A5:S5"/>
    <mergeCell ref="B9:C9"/>
    <mergeCell ref="A6:B6"/>
    <mergeCell ref="A7:I7"/>
    <mergeCell ref="D9:E9"/>
    <mergeCell ref="F9:G9"/>
    <mergeCell ref="H1:I1"/>
    <mergeCell ref="J9:K9"/>
    <mergeCell ref="H9:I9"/>
    <mergeCell ref="B38:D38"/>
    <mergeCell ref="G37:H37"/>
    <mergeCell ref="G38:H38"/>
    <mergeCell ref="I38:J38"/>
    <mergeCell ref="E38:F38"/>
    <mergeCell ref="E37:F37"/>
    <mergeCell ref="S23:T23"/>
    <mergeCell ref="E26:F26"/>
    <mergeCell ref="G26:H26"/>
    <mergeCell ref="I25:J25"/>
    <mergeCell ref="I23:J23"/>
    <mergeCell ref="O23:P23"/>
    <mergeCell ref="K24:L24"/>
    <mergeCell ref="K25:L25"/>
    <mergeCell ref="M23:N23"/>
    <mergeCell ref="K23:L23"/>
    <mergeCell ref="Q25:R25"/>
    <mergeCell ref="Q26:R26"/>
    <mergeCell ref="E25:F25"/>
    <mergeCell ref="O26:P26"/>
    <mergeCell ref="K26:L26"/>
    <mergeCell ref="I27:J27"/>
    <mergeCell ref="K27:L27"/>
    <mergeCell ref="M30:N30"/>
    <mergeCell ref="B30:D30"/>
    <mergeCell ref="I28:J28"/>
    <mergeCell ref="B28:D28"/>
    <mergeCell ref="B36:D37"/>
    <mergeCell ref="B39:D39"/>
    <mergeCell ref="B31:D31"/>
    <mergeCell ref="E32:F32"/>
    <mergeCell ref="M22:T22"/>
    <mergeCell ref="M25:N25"/>
    <mergeCell ref="Q23:R23"/>
    <mergeCell ref="G24:H24"/>
    <mergeCell ref="G29:H29"/>
    <mergeCell ref="B27:D27"/>
    <mergeCell ref="B29:D29"/>
    <mergeCell ref="E29:F29"/>
    <mergeCell ref="E28:F28"/>
    <mergeCell ref="G28:H28"/>
    <mergeCell ref="O25:P25"/>
    <mergeCell ref="S25:T25"/>
    <mergeCell ref="I29:J29"/>
    <mergeCell ref="O27:P27"/>
    <mergeCell ref="S27:T27"/>
    <mergeCell ref="K29:L29"/>
    <mergeCell ref="M26:N26"/>
    <mergeCell ref="C18:D18"/>
    <mergeCell ref="B11:C11"/>
    <mergeCell ref="M24:N24"/>
    <mergeCell ref="O24:P24"/>
    <mergeCell ref="G23:H23"/>
    <mergeCell ref="J13:K13"/>
    <mergeCell ref="J11:K11"/>
    <mergeCell ref="A18:B18"/>
    <mergeCell ref="D13:E13"/>
    <mergeCell ref="B22:D23"/>
    <mergeCell ref="E22:L22"/>
    <mergeCell ref="B12:C12"/>
    <mergeCell ref="H13:I13"/>
    <mergeCell ref="H12:I12"/>
    <mergeCell ref="D12:E12"/>
    <mergeCell ref="F12:G12"/>
    <mergeCell ref="B13:C13"/>
    <mergeCell ref="J12:K12"/>
    <mergeCell ref="D11:E11"/>
    <mergeCell ref="F11:G11"/>
    <mergeCell ref="H11:I11"/>
    <mergeCell ref="F13:G13"/>
    <mergeCell ref="S28:T28"/>
    <mergeCell ref="Q28:R28"/>
    <mergeCell ref="Q29:R29"/>
    <mergeCell ref="S29:T29"/>
    <mergeCell ref="M29:N29"/>
    <mergeCell ref="O29:P29"/>
    <mergeCell ref="S26:T26"/>
    <mergeCell ref="O28:P28"/>
    <mergeCell ref="K28:L28"/>
    <mergeCell ref="Q27:R27"/>
    <mergeCell ref="M27:N27"/>
    <mergeCell ref="N57:Q57"/>
    <mergeCell ref="A56:S56"/>
    <mergeCell ref="S30:T30"/>
    <mergeCell ref="K32:L32"/>
    <mergeCell ref="E30:F30"/>
    <mergeCell ref="Q36:R36"/>
    <mergeCell ref="I31:J31"/>
    <mergeCell ref="G32:H32"/>
    <mergeCell ref="G31:H31"/>
    <mergeCell ref="G30:H30"/>
    <mergeCell ref="I30:J30"/>
    <mergeCell ref="M32:N32"/>
    <mergeCell ref="O32:P32"/>
    <mergeCell ref="Q32:R32"/>
    <mergeCell ref="G41:H41"/>
    <mergeCell ref="E41:F41"/>
    <mergeCell ref="M41:N41"/>
    <mergeCell ref="O41:P41"/>
    <mergeCell ref="A44:I44"/>
    <mergeCell ref="K41:L41"/>
    <mergeCell ref="B40:D40"/>
    <mergeCell ref="B41:D41"/>
    <mergeCell ref="I41:J41"/>
    <mergeCell ref="O54:Q54"/>
    <mergeCell ref="A55:Q55"/>
    <mergeCell ref="A45:A46"/>
    <mergeCell ref="A49:T49"/>
    <mergeCell ref="E31:F31"/>
    <mergeCell ref="B34:H34"/>
    <mergeCell ref="S36:T36"/>
    <mergeCell ref="I37:J37"/>
    <mergeCell ref="I32:J32"/>
    <mergeCell ref="B45:D45"/>
    <mergeCell ref="E45:G45"/>
    <mergeCell ref="H45:H46"/>
    <mergeCell ref="M31:N31"/>
    <mergeCell ref="Q31:R31"/>
    <mergeCell ref="S31:T31"/>
    <mergeCell ref="O31:P31"/>
    <mergeCell ref="K31:L31"/>
    <mergeCell ref="S32:T32"/>
    <mergeCell ref="K36:P36"/>
    <mergeCell ref="O40:P40"/>
    <mergeCell ref="K37:L37"/>
    <mergeCell ref="B32:D32"/>
    <mergeCell ref="E39:F39"/>
    <mergeCell ref="E40:F40"/>
    <mergeCell ref="E36:J36"/>
  </mergeCells>
  <phoneticPr fontId="0" type="noConversion"/>
  <printOptions horizontalCentered="1"/>
  <pageMargins left="0.70866141732283472" right="0.70866141732283472" top="0.23622047244094491" bottom="0" header="0.31496062992125984" footer="0.31496062992125984"/>
  <pageSetup paperSize="9" scale="6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SheetLayoutView="100" workbookViewId="0">
      <selection activeCell="K15" sqref="K15:K17"/>
    </sheetView>
  </sheetViews>
  <sheetFormatPr defaultRowHeight="12.75" x14ac:dyDescent="0.2"/>
  <cols>
    <col min="1" max="1" width="7.140625" customWidth="1"/>
    <col min="2" max="2" width="14.85546875" customWidth="1"/>
    <col min="3" max="3" width="14.5703125" customWidth="1"/>
    <col min="4" max="4" width="16.5703125" style="249" customWidth="1"/>
    <col min="5" max="8" width="18.42578125" style="249" customWidth="1"/>
  </cols>
  <sheetData>
    <row r="1" spans="1:15" x14ac:dyDescent="0.2">
      <c r="H1" s="252" t="s">
        <v>510</v>
      </c>
    </row>
    <row r="2" spans="1:15" ht="18" x14ac:dyDescent="0.35">
      <c r="A2" s="765" t="s">
        <v>0</v>
      </c>
      <c r="B2" s="765"/>
      <c r="C2" s="765"/>
      <c r="D2" s="765"/>
      <c r="E2" s="765"/>
      <c r="F2" s="765"/>
      <c r="G2" s="765"/>
      <c r="H2" s="765"/>
      <c r="I2" s="198"/>
      <c r="J2" s="198"/>
      <c r="K2" s="198"/>
      <c r="L2" s="198"/>
      <c r="M2" s="198"/>
      <c r="N2" s="198"/>
      <c r="O2" s="198"/>
    </row>
    <row r="3" spans="1:15" ht="21" x14ac:dyDescent="0.35">
      <c r="A3" s="766" t="s">
        <v>741</v>
      </c>
      <c r="B3" s="766"/>
      <c r="C3" s="766"/>
      <c r="D3" s="766"/>
      <c r="E3" s="766"/>
      <c r="F3" s="766"/>
      <c r="G3" s="766"/>
      <c r="H3" s="766"/>
      <c r="I3" s="199"/>
      <c r="J3" s="199"/>
      <c r="K3" s="199"/>
      <c r="L3" s="199"/>
      <c r="M3" s="199"/>
      <c r="N3" s="199"/>
      <c r="O3" s="199"/>
    </row>
    <row r="4" spans="1:15" ht="15" x14ac:dyDescent="0.3">
      <c r="A4" s="172"/>
      <c r="B4" s="172"/>
      <c r="C4" s="172"/>
      <c r="D4" s="246"/>
      <c r="E4" s="246"/>
      <c r="F4" s="246"/>
      <c r="G4" s="246"/>
      <c r="H4" s="246"/>
      <c r="I4" s="172"/>
      <c r="J4" s="172"/>
      <c r="K4" s="172"/>
      <c r="L4" s="172"/>
      <c r="M4" s="172"/>
      <c r="N4" s="172"/>
      <c r="O4" s="172"/>
    </row>
    <row r="5" spans="1:15" ht="18" x14ac:dyDescent="0.35">
      <c r="A5" s="765" t="s">
        <v>509</v>
      </c>
      <c r="B5" s="765"/>
      <c r="C5" s="765"/>
      <c r="D5" s="765"/>
      <c r="E5" s="765"/>
      <c r="F5" s="765"/>
      <c r="G5" s="765"/>
      <c r="H5" s="765"/>
      <c r="I5" s="198"/>
      <c r="J5" s="198"/>
      <c r="K5" s="198"/>
      <c r="L5" s="198"/>
      <c r="M5" s="198"/>
      <c r="N5" s="198"/>
      <c r="O5" s="198"/>
    </row>
    <row r="6" spans="1:15" ht="16.5" x14ac:dyDescent="0.3">
      <c r="A6" s="695" t="s">
        <v>948</v>
      </c>
      <c r="B6" s="695"/>
      <c r="C6" s="695"/>
      <c r="D6" s="246"/>
      <c r="E6" s="246"/>
      <c r="F6" s="951" t="s">
        <v>831</v>
      </c>
      <c r="G6" s="951"/>
      <c r="H6" s="951"/>
      <c r="I6" s="172"/>
      <c r="J6" s="172"/>
      <c r="K6" s="172"/>
      <c r="L6" s="200"/>
      <c r="M6" s="200"/>
      <c r="N6" s="948"/>
      <c r="O6" s="948"/>
    </row>
    <row r="7" spans="1:15" ht="31.5" customHeight="1" x14ac:dyDescent="0.2">
      <c r="A7" s="949" t="s">
        <v>2</v>
      </c>
      <c r="B7" s="949" t="s">
        <v>3</v>
      </c>
      <c r="C7" s="950" t="s">
        <v>388</v>
      </c>
      <c r="D7" s="936" t="s">
        <v>487</v>
      </c>
      <c r="E7" s="937"/>
      <c r="F7" s="937"/>
      <c r="G7" s="937"/>
      <c r="H7" s="938"/>
    </row>
    <row r="8" spans="1:15" ht="34.5" customHeight="1" x14ac:dyDescent="0.2">
      <c r="A8" s="949"/>
      <c r="B8" s="949"/>
      <c r="C8" s="950"/>
      <c r="D8" s="247" t="s">
        <v>488</v>
      </c>
      <c r="E8" s="247" t="s">
        <v>489</v>
      </c>
      <c r="F8" s="247" t="s">
        <v>490</v>
      </c>
      <c r="G8" s="247" t="s">
        <v>644</v>
      </c>
      <c r="H8" s="247" t="s">
        <v>49</v>
      </c>
    </row>
    <row r="9" spans="1:15" ht="15" x14ac:dyDescent="0.2">
      <c r="A9" s="188">
        <v>1</v>
      </c>
      <c r="B9" s="188">
        <v>2</v>
      </c>
      <c r="C9" s="188">
        <v>3</v>
      </c>
      <c r="D9" s="188">
        <v>4</v>
      </c>
      <c r="E9" s="188">
        <v>5</v>
      </c>
      <c r="F9" s="188">
        <v>6</v>
      </c>
      <c r="G9" s="188">
        <v>7</v>
      </c>
      <c r="H9" s="188">
        <v>8</v>
      </c>
    </row>
    <row r="10" spans="1:15" ht="22.5" customHeight="1" x14ac:dyDescent="0.25">
      <c r="A10" s="354">
        <v>1</v>
      </c>
      <c r="B10" s="119" t="s">
        <v>898</v>
      </c>
      <c r="C10" s="352">
        <v>1205</v>
      </c>
      <c r="D10" s="939" t="s">
        <v>921</v>
      </c>
      <c r="E10" s="940"/>
      <c r="F10" s="940"/>
      <c r="G10" s="940"/>
      <c r="H10" s="941"/>
    </row>
    <row r="11" spans="1:15" ht="22.5" customHeight="1" x14ac:dyDescent="0.25">
      <c r="A11" s="354">
        <v>2</v>
      </c>
      <c r="B11" s="119" t="s">
        <v>899</v>
      </c>
      <c r="C11" s="352">
        <v>45</v>
      </c>
      <c r="D11" s="942"/>
      <c r="E11" s="943"/>
      <c r="F11" s="943"/>
      <c r="G11" s="943"/>
      <c r="H11" s="944"/>
    </row>
    <row r="12" spans="1:15" ht="22.5" customHeight="1" x14ac:dyDescent="0.25">
      <c r="A12" s="354">
        <v>3</v>
      </c>
      <c r="B12" s="119" t="s">
        <v>900</v>
      </c>
      <c r="C12" s="352">
        <v>6</v>
      </c>
      <c r="D12" s="942"/>
      <c r="E12" s="943"/>
      <c r="F12" s="943"/>
      <c r="G12" s="943"/>
      <c r="H12" s="944"/>
    </row>
    <row r="13" spans="1:15" ht="22.5" customHeight="1" x14ac:dyDescent="0.25">
      <c r="A13" s="354">
        <v>4</v>
      </c>
      <c r="B13" s="119" t="s">
        <v>901</v>
      </c>
      <c r="C13" s="352">
        <v>722</v>
      </c>
      <c r="D13" s="942"/>
      <c r="E13" s="943"/>
      <c r="F13" s="943"/>
      <c r="G13" s="943"/>
      <c r="H13" s="944"/>
    </row>
    <row r="14" spans="1:15" ht="22.5" customHeight="1" x14ac:dyDescent="0.25">
      <c r="A14" s="354">
        <v>5</v>
      </c>
      <c r="B14" s="119" t="s">
        <v>902</v>
      </c>
      <c r="C14" s="352">
        <v>605</v>
      </c>
      <c r="D14" s="942"/>
      <c r="E14" s="943"/>
      <c r="F14" s="943"/>
      <c r="G14" s="943"/>
      <c r="H14" s="944"/>
    </row>
    <row r="15" spans="1:15" ht="22.5" customHeight="1" x14ac:dyDescent="0.25">
      <c r="A15" s="354">
        <v>6</v>
      </c>
      <c r="B15" s="119" t="s">
        <v>903</v>
      </c>
      <c r="C15" s="352">
        <v>463</v>
      </c>
      <c r="D15" s="942"/>
      <c r="E15" s="943"/>
      <c r="F15" s="943"/>
      <c r="G15" s="943"/>
      <c r="H15" s="944"/>
    </row>
    <row r="16" spans="1:15" ht="22.5" customHeight="1" x14ac:dyDescent="0.25">
      <c r="A16" s="354"/>
      <c r="B16" s="119" t="s">
        <v>19</v>
      </c>
      <c r="C16" s="119">
        <f>SUM(C10:C15)</f>
        <v>3046</v>
      </c>
      <c r="D16" s="945"/>
      <c r="E16" s="946"/>
      <c r="F16" s="946"/>
      <c r="G16" s="946"/>
      <c r="H16" s="947"/>
    </row>
    <row r="17" spans="1:9" ht="15" customHeight="1" x14ac:dyDescent="0.2">
      <c r="A17" s="178"/>
      <c r="B17" s="178"/>
      <c r="C17" s="178"/>
      <c r="D17" s="179"/>
      <c r="E17" s="179"/>
      <c r="F17" s="179"/>
      <c r="G17" s="179"/>
      <c r="H17" s="179"/>
    </row>
    <row r="18" spans="1:9" ht="15" customHeight="1" x14ac:dyDescent="0.2">
      <c r="A18" s="178"/>
      <c r="B18" s="178"/>
      <c r="C18" s="178"/>
      <c r="D18" s="179"/>
      <c r="E18" s="179"/>
      <c r="F18" s="179"/>
      <c r="G18" s="179"/>
      <c r="H18" s="179"/>
    </row>
    <row r="19" spans="1:9" ht="15" customHeight="1" x14ac:dyDescent="0.2">
      <c r="A19" s="178"/>
      <c r="B19" s="178"/>
      <c r="C19" s="178"/>
      <c r="D19" s="763" t="s">
        <v>13</v>
      </c>
      <c r="E19" s="763"/>
      <c r="F19" s="763"/>
      <c r="G19" s="763"/>
      <c r="H19" s="763"/>
      <c r="I19" s="763"/>
    </row>
    <row r="20" spans="1:9" x14ac:dyDescent="0.2">
      <c r="A20" s="178" t="s">
        <v>12</v>
      </c>
      <c r="C20" s="178"/>
      <c r="D20" s="763" t="s">
        <v>14</v>
      </c>
      <c r="E20" s="763"/>
      <c r="F20" s="763"/>
      <c r="G20" s="763"/>
      <c r="H20" s="763"/>
      <c r="I20" s="763"/>
    </row>
    <row r="21" spans="1:9" x14ac:dyDescent="0.2">
      <c r="D21" s="763" t="s">
        <v>89</v>
      </c>
      <c r="E21" s="763"/>
      <c r="F21" s="763"/>
      <c r="G21" s="763"/>
      <c r="H21" s="763"/>
      <c r="I21" s="763"/>
    </row>
    <row r="22" spans="1:9" x14ac:dyDescent="0.2">
      <c r="D22" s="764" t="s">
        <v>86</v>
      </c>
      <c r="E22" s="764"/>
      <c r="F22" s="764"/>
      <c r="G22" s="764"/>
      <c r="H22" s="764"/>
      <c r="I22" s="178"/>
    </row>
  </sheetData>
  <mergeCells count="15">
    <mergeCell ref="N6:O6"/>
    <mergeCell ref="A7:A8"/>
    <mergeCell ref="B7:B8"/>
    <mergeCell ref="C7:C8"/>
    <mergeCell ref="F6:H6"/>
    <mergeCell ref="D20:I20"/>
    <mergeCell ref="D21:I21"/>
    <mergeCell ref="D22:H22"/>
    <mergeCell ref="A2:H2"/>
    <mergeCell ref="A3:H3"/>
    <mergeCell ref="A5:H5"/>
    <mergeCell ref="D7:H7"/>
    <mergeCell ref="D19:I19"/>
    <mergeCell ref="D10:H16"/>
    <mergeCell ref="A6:C6"/>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5" zoomScaleNormal="85" zoomScaleSheetLayoutView="90" workbookViewId="0">
      <selection activeCell="C9" sqref="C9:C15"/>
    </sheetView>
  </sheetViews>
  <sheetFormatPr defaultRowHeight="12.75" x14ac:dyDescent="0.2"/>
  <cols>
    <col min="2" max="2" width="14.42578125" bestFit="1" customWidth="1"/>
    <col min="3" max="3" width="16.7109375" customWidth="1"/>
    <col min="4" max="4" width="9.42578125" customWidth="1"/>
    <col min="5" max="5" width="9" customWidth="1"/>
    <col min="6" max="6" width="11.5703125" customWidth="1"/>
    <col min="7" max="8" width="10.42578125" customWidth="1"/>
    <col min="9" max="9" width="19.28515625" style="249" bestFit="1" customWidth="1"/>
    <col min="10" max="10" width="18.28515625" style="249" bestFit="1" customWidth="1"/>
    <col min="11" max="11" width="12.85546875" customWidth="1"/>
    <col min="12" max="12" width="14.28515625" customWidth="1"/>
    <col min="13" max="13" width="17.140625" customWidth="1"/>
    <col min="14" max="14" width="16.85546875" customWidth="1"/>
  </cols>
  <sheetData>
    <row r="1" spans="1:14" ht="18" x14ac:dyDescent="0.35">
      <c r="A1" s="765" t="s">
        <v>0</v>
      </c>
      <c r="B1" s="765"/>
      <c r="C1" s="765"/>
      <c r="D1" s="765"/>
      <c r="E1" s="765"/>
      <c r="F1" s="765"/>
      <c r="G1" s="765"/>
      <c r="H1" s="765"/>
      <c r="I1" s="765"/>
      <c r="J1" s="765"/>
      <c r="K1" s="765"/>
      <c r="N1" s="208" t="s">
        <v>512</v>
      </c>
    </row>
    <row r="2" spans="1:14" ht="21" x14ac:dyDescent="0.35">
      <c r="A2" s="766" t="s">
        <v>741</v>
      </c>
      <c r="B2" s="766"/>
      <c r="C2" s="766"/>
      <c r="D2" s="766"/>
      <c r="E2" s="766"/>
      <c r="F2" s="766"/>
      <c r="G2" s="766"/>
      <c r="H2" s="766"/>
      <c r="I2" s="766"/>
      <c r="J2" s="766"/>
      <c r="K2" s="766"/>
    </row>
    <row r="3" spans="1:14" ht="15" x14ac:dyDescent="0.3">
      <c r="A3" s="172"/>
      <c r="B3" s="172"/>
      <c r="C3" s="172"/>
      <c r="D3" s="172"/>
      <c r="E3" s="172"/>
      <c r="F3" s="172"/>
      <c r="G3" s="172"/>
      <c r="H3" s="172"/>
      <c r="I3" s="246"/>
      <c r="J3" s="246"/>
    </row>
    <row r="4" spans="1:14" ht="18" x14ac:dyDescent="0.35">
      <c r="A4" s="765" t="s">
        <v>511</v>
      </c>
      <c r="B4" s="765"/>
      <c r="C4" s="765"/>
      <c r="D4" s="765"/>
      <c r="E4" s="765"/>
      <c r="F4" s="765"/>
      <c r="G4" s="765"/>
      <c r="H4" s="765"/>
      <c r="I4" s="264"/>
      <c r="J4" s="264"/>
    </row>
    <row r="5" spans="1:14" ht="16.5" x14ac:dyDescent="0.3">
      <c r="A5" s="695" t="s">
        <v>948</v>
      </c>
      <c r="B5" s="695"/>
      <c r="C5" s="695"/>
      <c r="D5" s="173"/>
      <c r="E5" s="173"/>
      <c r="F5" s="173"/>
      <c r="G5" s="173"/>
      <c r="H5" s="172"/>
      <c r="I5" s="246"/>
      <c r="J5" s="246"/>
      <c r="L5" s="955" t="s">
        <v>831</v>
      </c>
      <c r="M5" s="955"/>
      <c r="N5" s="955"/>
    </row>
    <row r="6" spans="1:14" ht="48.75" customHeight="1" x14ac:dyDescent="0.2">
      <c r="A6" s="952" t="s">
        <v>2</v>
      </c>
      <c r="B6" s="952" t="s">
        <v>39</v>
      </c>
      <c r="C6" s="831" t="s">
        <v>400</v>
      </c>
      <c r="D6" s="834" t="s">
        <v>450</v>
      </c>
      <c r="E6" s="834"/>
      <c r="F6" s="834"/>
      <c r="G6" s="834"/>
      <c r="H6" s="835"/>
      <c r="I6" s="956" t="s">
        <v>536</v>
      </c>
      <c r="J6" s="956" t="s">
        <v>537</v>
      </c>
      <c r="K6" s="954" t="s">
        <v>491</v>
      </c>
      <c r="L6" s="954"/>
      <c r="M6" s="954"/>
      <c r="N6" s="954"/>
    </row>
    <row r="7" spans="1:14" ht="57.75" customHeight="1" x14ac:dyDescent="0.2">
      <c r="A7" s="953"/>
      <c r="B7" s="953"/>
      <c r="C7" s="831"/>
      <c r="D7" s="420" t="s">
        <v>449</v>
      </c>
      <c r="E7" s="420" t="s">
        <v>401</v>
      </c>
      <c r="F7" s="419" t="s">
        <v>402</v>
      </c>
      <c r="G7" s="420" t="s">
        <v>403</v>
      </c>
      <c r="H7" s="420" t="s">
        <v>49</v>
      </c>
      <c r="I7" s="956"/>
      <c r="J7" s="956"/>
      <c r="K7" s="456" t="s">
        <v>404</v>
      </c>
      <c r="L7" s="475" t="s">
        <v>492</v>
      </c>
      <c r="M7" s="420" t="s">
        <v>405</v>
      </c>
      <c r="N7" s="475" t="s">
        <v>406</v>
      </c>
    </row>
    <row r="8" spans="1:14" ht="18" x14ac:dyDescent="0.2">
      <c r="A8" s="449" t="s">
        <v>259</v>
      </c>
      <c r="B8" s="449" t="s">
        <v>260</v>
      </c>
      <c r="C8" s="449" t="s">
        <v>261</v>
      </c>
      <c r="D8" s="449" t="s">
        <v>262</v>
      </c>
      <c r="E8" s="449" t="s">
        <v>263</v>
      </c>
      <c r="F8" s="449" t="s">
        <v>264</v>
      </c>
      <c r="G8" s="449" t="s">
        <v>265</v>
      </c>
      <c r="H8" s="449" t="s">
        <v>266</v>
      </c>
      <c r="I8" s="476" t="s">
        <v>285</v>
      </c>
      <c r="J8" s="476" t="s">
        <v>286</v>
      </c>
      <c r="K8" s="449" t="s">
        <v>287</v>
      </c>
      <c r="L8" s="449" t="s">
        <v>315</v>
      </c>
      <c r="M8" s="449" t="s">
        <v>316</v>
      </c>
      <c r="N8" s="449" t="s">
        <v>317</v>
      </c>
    </row>
    <row r="9" spans="1:14" ht="21.75" customHeight="1" x14ac:dyDescent="0.2">
      <c r="A9" s="477">
        <v>1</v>
      </c>
      <c r="B9" s="478" t="s">
        <v>898</v>
      </c>
      <c r="C9" s="612">
        <v>1205</v>
      </c>
      <c r="D9" s="449">
        <v>1205</v>
      </c>
      <c r="E9" s="449">
        <v>0</v>
      </c>
      <c r="F9" s="449">
        <v>0</v>
      </c>
      <c r="G9" s="449">
        <v>0</v>
      </c>
      <c r="H9" s="449">
        <v>0</v>
      </c>
      <c r="I9" s="449">
        <v>1205</v>
      </c>
      <c r="J9" s="449">
        <v>1205</v>
      </c>
      <c r="K9" s="449">
        <v>1205</v>
      </c>
      <c r="L9" s="449">
        <v>1205</v>
      </c>
      <c r="M9" s="449">
        <v>1205</v>
      </c>
      <c r="N9" s="449">
        <v>1205</v>
      </c>
    </row>
    <row r="10" spans="1:14" ht="21.75" customHeight="1" x14ac:dyDescent="0.2">
      <c r="A10" s="477">
        <v>2</v>
      </c>
      <c r="B10" s="478" t="s">
        <v>899</v>
      </c>
      <c r="C10" s="612">
        <v>45</v>
      </c>
      <c r="D10" s="449">
        <v>45</v>
      </c>
      <c r="E10" s="449">
        <v>0</v>
      </c>
      <c r="F10" s="449">
        <v>0</v>
      </c>
      <c r="G10" s="449">
        <v>0</v>
      </c>
      <c r="H10" s="449">
        <v>0</v>
      </c>
      <c r="I10" s="449">
        <v>45</v>
      </c>
      <c r="J10" s="449">
        <v>45</v>
      </c>
      <c r="K10" s="449">
        <v>45</v>
      </c>
      <c r="L10" s="449">
        <v>45</v>
      </c>
      <c r="M10" s="449">
        <v>45</v>
      </c>
      <c r="N10" s="449">
        <v>45</v>
      </c>
    </row>
    <row r="11" spans="1:14" ht="21.75" customHeight="1" x14ac:dyDescent="0.2">
      <c r="A11" s="477">
        <v>3</v>
      </c>
      <c r="B11" s="478" t="s">
        <v>900</v>
      </c>
      <c r="C11" s="612">
        <v>6</v>
      </c>
      <c r="D11" s="449">
        <v>6</v>
      </c>
      <c r="E11" s="449">
        <v>0</v>
      </c>
      <c r="F11" s="449">
        <v>0</v>
      </c>
      <c r="G11" s="449">
        <v>0</v>
      </c>
      <c r="H11" s="449">
        <v>0</v>
      </c>
      <c r="I11" s="449">
        <v>6</v>
      </c>
      <c r="J11" s="449">
        <v>6</v>
      </c>
      <c r="K11" s="449">
        <v>6</v>
      </c>
      <c r="L11" s="449">
        <v>6</v>
      </c>
      <c r="M11" s="449">
        <v>6</v>
      </c>
      <c r="N11" s="449">
        <v>6</v>
      </c>
    </row>
    <row r="12" spans="1:14" ht="21.75" customHeight="1" x14ac:dyDescent="0.2">
      <c r="A12" s="477">
        <v>4</v>
      </c>
      <c r="B12" s="478" t="s">
        <v>901</v>
      </c>
      <c r="C12" s="612">
        <v>722</v>
      </c>
      <c r="D12" s="449">
        <v>722</v>
      </c>
      <c r="E12" s="449">
        <v>0</v>
      </c>
      <c r="F12" s="449">
        <v>0</v>
      </c>
      <c r="G12" s="449">
        <v>0</v>
      </c>
      <c r="H12" s="449">
        <v>0</v>
      </c>
      <c r="I12" s="449">
        <v>722</v>
      </c>
      <c r="J12" s="449">
        <v>722</v>
      </c>
      <c r="K12" s="449">
        <v>722</v>
      </c>
      <c r="L12" s="449">
        <v>722</v>
      </c>
      <c r="M12" s="449">
        <v>722</v>
      </c>
      <c r="N12" s="449">
        <v>722</v>
      </c>
    </row>
    <row r="13" spans="1:14" ht="21.75" customHeight="1" x14ac:dyDescent="0.2">
      <c r="A13" s="477">
        <v>5</v>
      </c>
      <c r="B13" s="478" t="s">
        <v>902</v>
      </c>
      <c r="C13" s="612">
        <v>605</v>
      </c>
      <c r="D13" s="449">
        <v>605</v>
      </c>
      <c r="E13" s="449">
        <v>0</v>
      </c>
      <c r="F13" s="449">
        <v>0</v>
      </c>
      <c r="G13" s="449">
        <v>0</v>
      </c>
      <c r="H13" s="449">
        <v>0</v>
      </c>
      <c r="I13" s="449">
        <v>605</v>
      </c>
      <c r="J13" s="449">
        <v>605</v>
      </c>
      <c r="K13" s="449">
        <v>605</v>
      </c>
      <c r="L13" s="449">
        <v>605</v>
      </c>
      <c r="M13" s="449">
        <v>605</v>
      </c>
      <c r="N13" s="449">
        <v>605</v>
      </c>
    </row>
    <row r="14" spans="1:14" ht="21.75" customHeight="1" x14ac:dyDescent="0.2">
      <c r="A14" s="477">
        <v>6</v>
      </c>
      <c r="B14" s="478" t="s">
        <v>903</v>
      </c>
      <c r="C14" s="612">
        <v>463</v>
      </c>
      <c r="D14" s="449">
        <v>463</v>
      </c>
      <c r="E14" s="449">
        <v>0</v>
      </c>
      <c r="F14" s="449">
        <v>0</v>
      </c>
      <c r="G14" s="449">
        <v>0</v>
      </c>
      <c r="H14" s="449">
        <v>0</v>
      </c>
      <c r="I14" s="449">
        <v>463</v>
      </c>
      <c r="J14" s="449">
        <v>463</v>
      </c>
      <c r="K14" s="449">
        <v>463</v>
      </c>
      <c r="L14" s="449">
        <v>463</v>
      </c>
      <c r="M14" s="449">
        <v>463</v>
      </c>
      <c r="N14" s="449">
        <v>463</v>
      </c>
    </row>
    <row r="15" spans="1:14" ht="21.75" customHeight="1" x14ac:dyDescent="0.2">
      <c r="A15" s="477"/>
      <c r="B15" s="478" t="s">
        <v>19</v>
      </c>
      <c r="C15" s="612">
        <f>SUM(C9:C14)</f>
        <v>3046</v>
      </c>
      <c r="D15" s="449">
        <f>SUM(D9:D14)</f>
        <v>3046</v>
      </c>
      <c r="E15" s="449">
        <v>0</v>
      </c>
      <c r="F15" s="449">
        <v>0</v>
      </c>
      <c r="G15" s="449">
        <v>0</v>
      </c>
      <c r="H15" s="449">
        <v>0</v>
      </c>
      <c r="I15" s="449">
        <f t="shared" ref="I15:N15" si="0">SUM(I9:I14)</f>
        <v>3046</v>
      </c>
      <c r="J15" s="449">
        <f t="shared" si="0"/>
        <v>3046</v>
      </c>
      <c r="K15" s="449">
        <f t="shared" si="0"/>
        <v>3046</v>
      </c>
      <c r="L15" s="449">
        <f t="shared" si="0"/>
        <v>3046</v>
      </c>
      <c r="M15" s="449">
        <f t="shared" si="0"/>
        <v>3046</v>
      </c>
      <c r="N15" s="449">
        <f t="shared" si="0"/>
        <v>3046</v>
      </c>
    </row>
    <row r="17" spans="1:14" ht="18" x14ac:dyDescent="0.2">
      <c r="C17" s="598"/>
    </row>
    <row r="20" spans="1:14" ht="12.75" customHeight="1" x14ac:dyDescent="0.2">
      <c r="A20" s="178"/>
      <c r="B20" s="178"/>
      <c r="C20" s="178"/>
      <c r="D20" s="178"/>
      <c r="I20" s="191"/>
      <c r="J20" s="191"/>
      <c r="K20" s="191"/>
      <c r="L20" s="763" t="s">
        <v>13</v>
      </c>
      <c r="M20" s="763"/>
      <c r="N20" s="763"/>
    </row>
    <row r="21" spans="1:14" ht="12.75" customHeight="1" x14ac:dyDescent="0.2">
      <c r="A21" s="178"/>
      <c r="B21" s="178"/>
      <c r="C21" s="178"/>
      <c r="D21" s="178"/>
      <c r="I21" s="191"/>
      <c r="J21" s="191"/>
      <c r="K21" s="763" t="s">
        <v>14</v>
      </c>
      <c r="L21" s="763"/>
      <c r="M21" s="763"/>
      <c r="N21" s="763"/>
    </row>
    <row r="22" spans="1:14" ht="12.75" customHeight="1" x14ac:dyDescent="0.2">
      <c r="A22" s="178"/>
      <c r="B22" s="178"/>
      <c r="C22" s="178"/>
      <c r="D22" s="178"/>
      <c r="J22" s="763" t="s">
        <v>89</v>
      </c>
      <c r="K22" s="763"/>
      <c r="L22" s="763"/>
      <c r="M22" s="763"/>
      <c r="N22" s="763"/>
    </row>
    <row r="23" spans="1:14" x14ac:dyDescent="0.2">
      <c r="A23" s="178" t="s">
        <v>12</v>
      </c>
      <c r="C23" s="178"/>
      <c r="D23" s="178"/>
      <c r="L23" s="180" t="s">
        <v>86</v>
      </c>
    </row>
  </sheetData>
  <mergeCells count="15">
    <mergeCell ref="J22:N22"/>
    <mergeCell ref="D6:H6"/>
    <mergeCell ref="C6:C7"/>
    <mergeCell ref="A1:K1"/>
    <mergeCell ref="A2:K2"/>
    <mergeCell ref="A4:H4"/>
    <mergeCell ref="A6:A7"/>
    <mergeCell ref="B6:B7"/>
    <mergeCell ref="K6:N6"/>
    <mergeCell ref="L5:N5"/>
    <mergeCell ref="I6:I7"/>
    <mergeCell ref="J6:J7"/>
    <mergeCell ref="L20:N20"/>
    <mergeCell ref="K21:N21"/>
    <mergeCell ref="A5:C5"/>
  </mergeCells>
  <printOptions horizontalCentered="1"/>
  <pageMargins left="0.70866141732283472" right="0.70866141732283472" top="0.23622047244094491" bottom="0" header="0.31496062992125984" footer="0.31496062992125984"/>
  <pageSetup paperSize="9" scale="7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topLeftCell="A2" zoomScale="120" zoomScaleSheetLayoutView="120" workbookViewId="0">
      <selection activeCell="D12" sqref="D12"/>
    </sheetView>
  </sheetViews>
  <sheetFormatPr defaultRowHeight="12.75" x14ac:dyDescent="0.2"/>
  <cols>
    <col min="1" max="1" width="8.28515625" customWidth="1"/>
    <col min="2" max="2" width="35" customWidth="1"/>
    <col min="3" max="3" width="16.7109375" customWidth="1"/>
    <col min="4" max="4" width="12.5703125" customWidth="1"/>
    <col min="5" max="5" width="13" customWidth="1"/>
    <col min="6" max="6" width="14.7109375" customWidth="1"/>
    <col min="7" max="7" width="13.5703125" customWidth="1"/>
    <col min="8" max="8" width="26.28515625" customWidth="1"/>
  </cols>
  <sheetData>
    <row r="1" spans="1:8" ht="18" x14ac:dyDescent="0.35">
      <c r="A1" s="765" t="s">
        <v>0</v>
      </c>
      <c r="B1" s="765"/>
      <c r="C1" s="765"/>
      <c r="D1" s="765"/>
      <c r="E1" s="765"/>
      <c r="F1" s="765"/>
      <c r="G1" s="765"/>
      <c r="H1" s="208" t="s">
        <v>514</v>
      </c>
    </row>
    <row r="2" spans="1:8" ht="21" x14ac:dyDescent="0.35">
      <c r="A2" s="766" t="s">
        <v>741</v>
      </c>
      <c r="B2" s="766"/>
      <c r="C2" s="766"/>
      <c r="D2" s="766"/>
      <c r="E2" s="766"/>
      <c r="F2" s="766"/>
      <c r="G2" s="766"/>
    </row>
    <row r="3" spans="1:8" ht="15" x14ac:dyDescent="0.3">
      <c r="A3" s="172"/>
      <c r="B3" s="172"/>
      <c r="C3" s="172"/>
      <c r="D3" s="172"/>
      <c r="E3" s="172"/>
      <c r="F3" s="172"/>
      <c r="G3" s="172"/>
    </row>
    <row r="4" spans="1:8" ht="18" x14ac:dyDescent="0.35">
      <c r="A4" s="765" t="s">
        <v>513</v>
      </c>
      <c r="B4" s="765"/>
      <c r="C4" s="765"/>
      <c r="D4" s="765"/>
      <c r="E4" s="765"/>
      <c r="F4" s="765"/>
      <c r="G4" s="765"/>
    </row>
    <row r="5" spans="1:8" ht="16.5" x14ac:dyDescent="0.3">
      <c r="A5" s="695" t="s">
        <v>948</v>
      </c>
      <c r="B5" s="695"/>
      <c r="C5" s="695"/>
      <c r="D5" s="173"/>
      <c r="E5" s="173"/>
      <c r="F5" s="173"/>
      <c r="G5" s="959" t="s">
        <v>831</v>
      </c>
      <c r="H5" s="959"/>
    </row>
    <row r="6" spans="1:8" ht="21.75" customHeight="1" x14ac:dyDescent="0.2">
      <c r="A6" s="957" t="s">
        <v>2</v>
      </c>
      <c r="B6" s="957" t="s">
        <v>493</v>
      </c>
      <c r="C6" s="642" t="s">
        <v>39</v>
      </c>
      <c r="D6" s="642" t="s">
        <v>498</v>
      </c>
      <c r="E6" s="642"/>
      <c r="F6" s="644" t="s">
        <v>499</v>
      </c>
      <c r="G6" s="644"/>
      <c r="H6" s="957" t="s">
        <v>228</v>
      </c>
    </row>
    <row r="7" spans="1:8" ht="25.5" customHeight="1" x14ac:dyDescent="0.2">
      <c r="A7" s="958"/>
      <c r="B7" s="958"/>
      <c r="C7" s="642"/>
      <c r="D7" s="5" t="s">
        <v>494</v>
      </c>
      <c r="E7" s="5" t="s">
        <v>495</v>
      </c>
      <c r="F7" s="67" t="s">
        <v>496</v>
      </c>
      <c r="G7" s="5" t="s">
        <v>497</v>
      </c>
      <c r="H7" s="958"/>
    </row>
    <row r="8" spans="1:8" ht="15" x14ac:dyDescent="0.2">
      <c r="A8" s="176" t="s">
        <v>259</v>
      </c>
      <c r="B8" s="176" t="s">
        <v>260</v>
      </c>
      <c r="C8" s="176" t="s">
        <v>261</v>
      </c>
      <c r="D8" s="176" t="s">
        <v>262</v>
      </c>
      <c r="E8" s="176" t="s">
        <v>263</v>
      </c>
      <c r="F8" s="176" t="s">
        <v>264</v>
      </c>
      <c r="G8" s="176" t="s">
        <v>265</v>
      </c>
      <c r="H8" s="176">
        <v>8</v>
      </c>
    </row>
    <row r="9" spans="1:8" ht="31.5" x14ac:dyDescent="0.2">
      <c r="A9" s="448">
        <v>1</v>
      </c>
      <c r="B9" s="540" t="s">
        <v>931</v>
      </c>
      <c r="C9" s="480" t="s">
        <v>898</v>
      </c>
      <c r="D9" s="542">
        <v>998</v>
      </c>
      <c r="E9" s="542">
        <v>998</v>
      </c>
      <c r="F9" s="542">
        <v>998</v>
      </c>
      <c r="G9" s="542">
        <v>0</v>
      </c>
      <c r="H9" s="449"/>
    </row>
    <row r="10" spans="1:8" ht="31.5" x14ac:dyDescent="0.2">
      <c r="A10" s="448">
        <v>2</v>
      </c>
      <c r="B10" s="540" t="s">
        <v>931</v>
      </c>
      <c r="C10" s="480" t="s">
        <v>899</v>
      </c>
      <c r="D10" s="542">
        <v>20</v>
      </c>
      <c r="E10" s="542">
        <v>20</v>
      </c>
      <c r="F10" s="542">
        <v>20</v>
      </c>
      <c r="G10" s="542">
        <v>0</v>
      </c>
      <c r="H10" s="449"/>
    </row>
    <row r="11" spans="1:8" ht="25.5" customHeight="1" x14ac:dyDescent="0.2">
      <c r="A11" s="448">
        <v>3</v>
      </c>
      <c r="B11" s="541" t="s">
        <v>930</v>
      </c>
      <c r="C11" s="480" t="s">
        <v>900</v>
      </c>
      <c r="D11" s="542">
        <v>0</v>
      </c>
      <c r="E11" s="542">
        <v>0</v>
      </c>
      <c r="F11" s="542">
        <v>0</v>
      </c>
      <c r="G11" s="542">
        <v>0</v>
      </c>
      <c r="H11" s="449"/>
    </row>
    <row r="12" spans="1:8" ht="31.5" x14ac:dyDescent="0.2">
      <c r="A12" s="963">
        <v>4</v>
      </c>
      <c r="B12" s="540" t="s">
        <v>931</v>
      </c>
      <c r="C12" s="960" t="s">
        <v>901</v>
      </c>
      <c r="D12" s="542">
        <v>28</v>
      </c>
      <c r="E12" s="542">
        <v>28</v>
      </c>
      <c r="F12" s="542">
        <v>24</v>
      </c>
      <c r="G12" s="542">
        <v>4</v>
      </c>
      <c r="H12" s="449"/>
    </row>
    <row r="13" spans="1:8" ht="42" customHeight="1" x14ac:dyDescent="0.2">
      <c r="A13" s="964"/>
      <c r="B13" s="540" t="s">
        <v>932</v>
      </c>
      <c r="C13" s="961"/>
      <c r="D13" s="542">
        <v>43</v>
      </c>
      <c r="E13" s="542">
        <v>43</v>
      </c>
      <c r="F13" s="542">
        <v>47</v>
      </c>
      <c r="G13" s="542">
        <v>0</v>
      </c>
      <c r="H13" s="449"/>
    </row>
    <row r="14" spans="1:8" ht="57" customHeight="1" x14ac:dyDescent="0.2">
      <c r="A14" s="964"/>
      <c r="B14" s="540" t="s">
        <v>933</v>
      </c>
      <c r="C14" s="961"/>
      <c r="D14" s="542">
        <v>52</v>
      </c>
      <c r="E14" s="542">
        <v>52</v>
      </c>
      <c r="F14" s="542">
        <v>52</v>
      </c>
      <c r="G14" s="542">
        <v>0</v>
      </c>
      <c r="H14" s="449"/>
    </row>
    <row r="15" spans="1:8" ht="31.5" x14ac:dyDescent="0.2">
      <c r="A15" s="964"/>
      <c r="B15" s="540" t="s">
        <v>934</v>
      </c>
      <c r="C15" s="961"/>
      <c r="D15" s="542">
        <v>32</v>
      </c>
      <c r="E15" s="542">
        <v>32</v>
      </c>
      <c r="F15" s="542">
        <v>32</v>
      </c>
      <c r="G15" s="542">
        <v>0</v>
      </c>
      <c r="H15" s="449"/>
    </row>
    <row r="16" spans="1:8" ht="25.5" customHeight="1" x14ac:dyDescent="0.2">
      <c r="A16" s="964"/>
      <c r="B16" s="540" t="s">
        <v>935</v>
      </c>
      <c r="C16" s="961"/>
      <c r="D16" s="542">
        <v>48</v>
      </c>
      <c r="E16" s="542">
        <v>48</v>
      </c>
      <c r="F16" s="542">
        <v>44</v>
      </c>
      <c r="G16" s="542">
        <v>0</v>
      </c>
      <c r="H16" s="449"/>
    </row>
    <row r="17" spans="1:8" ht="35.25" customHeight="1" x14ac:dyDescent="0.2">
      <c r="A17" s="964"/>
      <c r="B17" s="540" t="s">
        <v>936</v>
      </c>
      <c r="C17" s="961"/>
      <c r="D17" s="542">
        <v>36</v>
      </c>
      <c r="E17" s="542">
        <v>36</v>
      </c>
      <c r="F17" s="542">
        <v>20</v>
      </c>
      <c r="G17" s="542">
        <v>16</v>
      </c>
      <c r="H17" s="969" t="s">
        <v>971</v>
      </c>
    </row>
    <row r="18" spans="1:8" ht="42.75" customHeight="1" x14ac:dyDescent="0.2">
      <c r="A18" s="965"/>
      <c r="B18" s="540" t="s">
        <v>937</v>
      </c>
      <c r="C18" s="962"/>
      <c r="D18" s="542">
        <v>12</v>
      </c>
      <c r="E18" s="542">
        <v>12</v>
      </c>
      <c r="F18" s="542">
        <v>0</v>
      </c>
      <c r="G18" s="542">
        <v>12</v>
      </c>
      <c r="H18" s="970"/>
    </row>
    <row r="19" spans="1:8" ht="30" x14ac:dyDescent="0.2">
      <c r="A19" s="448">
        <v>5</v>
      </c>
      <c r="B19" s="541" t="s">
        <v>944</v>
      </c>
      <c r="C19" s="966" t="s">
        <v>902</v>
      </c>
      <c r="D19" s="543">
        <v>79</v>
      </c>
      <c r="E19" s="543">
        <v>79</v>
      </c>
      <c r="F19" s="543">
        <v>79</v>
      </c>
      <c r="G19" s="543">
        <v>0</v>
      </c>
      <c r="H19" s="970"/>
    </row>
    <row r="20" spans="1:8" ht="23.25" customHeight="1" x14ac:dyDescent="0.2">
      <c r="A20" s="448"/>
      <c r="B20" s="541" t="s">
        <v>945</v>
      </c>
      <c r="C20" s="967"/>
      <c r="D20" s="543">
        <v>60</v>
      </c>
      <c r="E20" s="543">
        <v>60</v>
      </c>
      <c r="F20" s="543">
        <v>45</v>
      </c>
      <c r="G20" s="543">
        <v>15</v>
      </c>
      <c r="H20" s="970"/>
    </row>
    <row r="21" spans="1:8" ht="25.5" customHeight="1" x14ac:dyDescent="0.2">
      <c r="A21" s="448"/>
      <c r="B21" s="541" t="s">
        <v>946</v>
      </c>
      <c r="C21" s="968"/>
      <c r="D21" s="543">
        <v>72</v>
      </c>
      <c r="E21" s="543">
        <v>72</v>
      </c>
      <c r="F21" s="543">
        <v>72</v>
      </c>
      <c r="G21" s="543">
        <v>0</v>
      </c>
      <c r="H21" s="970"/>
    </row>
    <row r="22" spans="1:8" ht="42.75" customHeight="1" x14ac:dyDescent="0.2">
      <c r="A22" s="448">
        <v>6</v>
      </c>
      <c r="B22" s="540" t="s">
        <v>931</v>
      </c>
      <c r="C22" s="344" t="s">
        <v>903</v>
      </c>
      <c r="D22" s="378">
        <v>87</v>
      </c>
      <c r="E22" s="378">
        <v>87</v>
      </c>
      <c r="F22" s="378">
        <v>80</v>
      </c>
      <c r="G22" s="378">
        <v>7</v>
      </c>
      <c r="H22" s="971"/>
    </row>
    <row r="23" spans="1:8" ht="15.75" x14ac:dyDescent="0.25">
      <c r="A23" s="9"/>
      <c r="B23" s="119" t="s">
        <v>19</v>
      </c>
      <c r="C23" s="119"/>
      <c r="D23" s="344">
        <f>SUM(D9:D22)</f>
        <v>1567</v>
      </c>
      <c r="E23" s="344">
        <f>SUM(E9:E22)</f>
        <v>1567</v>
      </c>
      <c r="F23" s="344">
        <f>SUM(F9:F22)</f>
        <v>1513</v>
      </c>
      <c r="G23" s="344">
        <f>SUM(G9:G22)</f>
        <v>54</v>
      </c>
      <c r="H23" s="119"/>
    </row>
    <row r="26" spans="1:8" ht="12.75" customHeight="1" x14ac:dyDescent="0.2">
      <c r="A26" s="178"/>
      <c r="B26" s="178"/>
      <c r="C26" s="178"/>
      <c r="D26" s="178"/>
      <c r="F26" s="763" t="s">
        <v>13</v>
      </c>
      <c r="G26" s="763"/>
      <c r="H26" s="763"/>
    </row>
    <row r="27" spans="1:8" ht="12.75" customHeight="1" x14ac:dyDescent="0.2">
      <c r="A27" s="178"/>
      <c r="B27" s="178"/>
      <c r="C27" s="178"/>
      <c r="D27" s="178"/>
      <c r="F27" s="763" t="s">
        <v>14</v>
      </c>
      <c r="G27" s="763"/>
      <c r="H27" s="763"/>
    </row>
    <row r="28" spans="1:8" ht="12.75" customHeight="1" x14ac:dyDescent="0.2">
      <c r="A28" s="178"/>
      <c r="B28" s="178"/>
      <c r="C28" s="178"/>
      <c r="D28" s="178"/>
      <c r="F28" s="763" t="s">
        <v>89</v>
      </c>
      <c r="G28" s="763"/>
      <c r="H28" s="763"/>
    </row>
    <row r="29" spans="1:8" x14ac:dyDescent="0.2">
      <c r="A29" s="178" t="s">
        <v>12</v>
      </c>
      <c r="C29" s="178"/>
      <c r="D29" s="178"/>
      <c r="G29" s="180" t="s">
        <v>86</v>
      </c>
    </row>
  </sheetData>
  <mergeCells count="18">
    <mergeCell ref="C12:C18"/>
    <mergeCell ref="A12:A18"/>
    <mergeCell ref="C19:C21"/>
    <mergeCell ref="A5:C5"/>
    <mergeCell ref="F28:H28"/>
    <mergeCell ref="F26:H26"/>
    <mergeCell ref="F27:H27"/>
    <mergeCell ref="H17:H22"/>
    <mergeCell ref="A1:G1"/>
    <mergeCell ref="A2:G2"/>
    <mergeCell ref="A4:G4"/>
    <mergeCell ref="A6:A7"/>
    <mergeCell ref="B6:B7"/>
    <mergeCell ref="G5:H5"/>
    <mergeCell ref="C6:C7"/>
    <mergeCell ref="F6:G6"/>
    <mergeCell ref="D6:E6"/>
    <mergeCell ref="H6:H7"/>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SheetLayoutView="84" workbookViewId="0">
      <selection activeCell="A5" sqref="A5:C5"/>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765" t="s">
        <v>0</v>
      </c>
      <c r="B1" s="765"/>
      <c r="C1" s="765"/>
      <c r="D1" s="765"/>
      <c r="E1" s="765"/>
      <c r="F1" s="765"/>
      <c r="G1" s="765"/>
      <c r="H1" s="765"/>
      <c r="I1" s="765"/>
      <c r="J1" s="765"/>
      <c r="K1" s="765"/>
      <c r="L1" s="208" t="s">
        <v>516</v>
      </c>
    </row>
    <row r="2" spans="1:12" ht="21" x14ac:dyDescent="0.35">
      <c r="A2" s="766" t="s">
        <v>741</v>
      </c>
      <c r="B2" s="766"/>
      <c r="C2" s="766"/>
      <c r="D2" s="766"/>
      <c r="E2" s="766"/>
      <c r="F2" s="766"/>
      <c r="G2" s="766"/>
      <c r="H2" s="766"/>
      <c r="I2" s="766"/>
      <c r="J2" s="766"/>
      <c r="K2" s="766"/>
    </row>
    <row r="3" spans="1:12" ht="15" x14ac:dyDescent="0.3">
      <c r="A3" s="172"/>
      <c r="B3" s="172"/>
      <c r="C3" s="172"/>
      <c r="D3" s="172"/>
      <c r="E3" s="172"/>
      <c r="F3" s="172"/>
      <c r="G3" s="172"/>
      <c r="H3" s="172"/>
      <c r="I3" s="172"/>
      <c r="J3" s="172"/>
      <c r="K3" s="172"/>
    </row>
    <row r="4" spans="1:12" ht="18" x14ac:dyDescent="0.35">
      <c r="A4" s="765" t="s">
        <v>515</v>
      </c>
      <c r="B4" s="765"/>
      <c r="C4" s="765"/>
      <c r="D4" s="765"/>
      <c r="E4" s="765"/>
      <c r="F4" s="765"/>
      <c r="G4" s="765"/>
      <c r="H4" s="765"/>
      <c r="I4" s="765"/>
      <c r="J4" s="765"/>
      <c r="K4" s="765"/>
    </row>
    <row r="5" spans="1:12" ht="16.5" x14ac:dyDescent="0.3">
      <c r="A5" s="695" t="s">
        <v>948</v>
      </c>
      <c r="B5" s="695"/>
      <c r="C5" s="695"/>
      <c r="D5" s="173"/>
      <c r="E5" s="173"/>
      <c r="F5" s="173"/>
      <c r="G5" s="173"/>
      <c r="H5" s="173"/>
      <c r="I5" s="173"/>
      <c r="J5" s="972" t="s">
        <v>831</v>
      </c>
      <c r="K5" s="972"/>
      <c r="L5" s="972"/>
    </row>
    <row r="6" spans="1:12" ht="21.75" customHeight="1" x14ac:dyDescent="0.2">
      <c r="A6" s="957" t="s">
        <v>2</v>
      </c>
      <c r="B6" s="957" t="s">
        <v>39</v>
      </c>
      <c r="C6" s="643" t="s">
        <v>458</v>
      </c>
      <c r="D6" s="644"/>
      <c r="E6" s="645"/>
      <c r="F6" s="643" t="s">
        <v>464</v>
      </c>
      <c r="G6" s="644"/>
      <c r="H6" s="644"/>
      <c r="I6" s="645"/>
      <c r="J6" s="642" t="s">
        <v>466</v>
      </c>
      <c r="K6" s="642"/>
      <c r="L6" s="642"/>
    </row>
    <row r="7" spans="1:12" ht="29.25" customHeight="1" x14ac:dyDescent="0.2">
      <c r="A7" s="958"/>
      <c r="B7" s="958"/>
      <c r="C7" s="201" t="s">
        <v>218</v>
      </c>
      <c r="D7" s="201" t="s">
        <v>460</v>
      </c>
      <c r="E7" s="201" t="s">
        <v>465</v>
      </c>
      <c r="F7" s="201" t="s">
        <v>218</v>
      </c>
      <c r="G7" s="201" t="s">
        <v>459</v>
      </c>
      <c r="H7" s="201" t="s">
        <v>461</v>
      </c>
      <c r="I7" s="201" t="s">
        <v>465</v>
      </c>
      <c r="J7" s="5" t="s">
        <v>462</v>
      </c>
      <c r="K7" s="5" t="s">
        <v>463</v>
      </c>
      <c r="L7" s="201" t="s">
        <v>465</v>
      </c>
    </row>
    <row r="8" spans="1:12" ht="15" x14ac:dyDescent="0.2">
      <c r="A8" s="176" t="s">
        <v>259</v>
      </c>
      <c r="B8" s="176" t="s">
        <v>260</v>
      </c>
      <c r="C8" s="176" t="s">
        <v>261</v>
      </c>
      <c r="D8" s="176" t="s">
        <v>262</v>
      </c>
      <c r="E8" s="176" t="s">
        <v>263</v>
      </c>
      <c r="F8" s="176" t="s">
        <v>264</v>
      </c>
      <c r="G8" s="176" t="s">
        <v>265</v>
      </c>
      <c r="H8" s="176" t="s">
        <v>266</v>
      </c>
      <c r="I8" s="176" t="s">
        <v>285</v>
      </c>
      <c r="J8" s="176" t="s">
        <v>286</v>
      </c>
      <c r="K8" s="176" t="s">
        <v>287</v>
      </c>
      <c r="L8" s="176" t="s">
        <v>315</v>
      </c>
    </row>
    <row r="9" spans="1:12" ht="24.75" customHeight="1" x14ac:dyDescent="0.2">
      <c r="A9" s="297">
        <v>1</v>
      </c>
      <c r="B9" s="28" t="s">
        <v>898</v>
      </c>
      <c r="C9" s="973" t="s">
        <v>922</v>
      </c>
      <c r="D9" s="974"/>
      <c r="E9" s="974"/>
      <c r="F9" s="974"/>
      <c r="G9" s="974"/>
      <c r="H9" s="974"/>
      <c r="I9" s="974"/>
      <c r="J9" s="974"/>
      <c r="K9" s="974"/>
      <c r="L9" s="975"/>
    </row>
    <row r="10" spans="1:12" ht="24.75" customHeight="1" x14ac:dyDescent="0.2">
      <c r="A10" s="297">
        <v>2</v>
      </c>
      <c r="B10" s="28" t="s">
        <v>899</v>
      </c>
      <c r="C10" s="976"/>
      <c r="D10" s="977"/>
      <c r="E10" s="977"/>
      <c r="F10" s="977"/>
      <c r="G10" s="977"/>
      <c r="H10" s="977"/>
      <c r="I10" s="977"/>
      <c r="J10" s="977"/>
      <c r="K10" s="977"/>
      <c r="L10" s="978"/>
    </row>
    <row r="11" spans="1:12" ht="24.75" customHeight="1" x14ac:dyDescent="0.2">
      <c r="A11" s="297">
        <v>2</v>
      </c>
      <c r="B11" s="28" t="s">
        <v>900</v>
      </c>
      <c r="C11" s="976"/>
      <c r="D11" s="977"/>
      <c r="E11" s="977"/>
      <c r="F11" s="977"/>
      <c r="G11" s="977"/>
      <c r="H11" s="977"/>
      <c r="I11" s="977"/>
      <c r="J11" s="977"/>
      <c r="K11" s="977"/>
      <c r="L11" s="978"/>
    </row>
    <row r="12" spans="1:12" ht="24.75" customHeight="1" x14ac:dyDescent="0.2">
      <c r="A12" s="297">
        <v>3</v>
      </c>
      <c r="B12" s="28" t="s">
        <v>901</v>
      </c>
      <c r="C12" s="976"/>
      <c r="D12" s="977"/>
      <c r="E12" s="977"/>
      <c r="F12" s="977"/>
      <c r="G12" s="977"/>
      <c r="H12" s="977"/>
      <c r="I12" s="977"/>
      <c r="J12" s="977"/>
      <c r="K12" s="977"/>
      <c r="L12" s="978"/>
    </row>
    <row r="13" spans="1:12" ht="24.75" customHeight="1" x14ac:dyDescent="0.2">
      <c r="A13" s="297">
        <v>4</v>
      </c>
      <c r="B13" s="28" t="s">
        <v>902</v>
      </c>
      <c r="C13" s="976"/>
      <c r="D13" s="977"/>
      <c r="E13" s="977"/>
      <c r="F13" s="977"/>
      <c r="G13" s="977"/>
      <c r="H13" s="977"/>
      <c r="I13" s="977"/>
      <c r="J13" s="977"/>
      <c r="K13" s="977"/>
      <c r="L13" s="978"/>
    </row>
    <row r="14" spans="1:12" ht="24.75" customHeight="1" x14ac:dyDescent="0.2">
      <c r="A14" s="297">
        <v>5</v>
      </c>
      <c r="B14" s="28" t="s">
        <v>903</v>
      </c>
      <c r="C14" s="976"/>
      <c r="D14" s="977"/>
      <c r="E14" s="977"/>
      <c r="F14" s="977"/>
      <c r="G14" s="977"/>
      <c r="H14" s="977"/>
      <c r="I14" s="977"/>
      <c r="J14" s="977"/>
      <c r="K14" s="977"/>
      <c r="L14" s="978"/>
    </row>
    <row r="15" spans="1:12" ht="24.75" customHeight="1" x14ac:dyDescent="0.2">
      <c r="A15" s="297"/>
      <c r="B15" s="28" t="s">
        <v>19</v>
      </c>
      <c r="C15" s="979"/>
      <c r="D15" s="980"/>
      <c r="E15" s="980"/>
      <c r="F15" s="980"/>
      <c r="G15" s="980"/>
      <c r="H15" s="980"/>
      <c r="I15" s="980"/>
      <c r="J15" s="980"/>
      <c r="K15" s="980"/>
      <c r="L15" s="981"/>
    </row>
    <row r="18" spans="1:12" ht="12.75" customHeight="1" x14ac:dyDescent="0.2">
      <c r="A18" s="178"/>
      <c r="B18" s="178"/>
      <c r="C18" s="178"/>
      <c r="D18" s="178"/>
      <c r="E18" s="178"/>
      <c r="F18" s="178"/>
      <c r="K18" s="179" t="s">
        <v>13</v>
      </c>
    </row>
    <row r="19" spans="1:12" ht="12.75" customHeight="1" x14ac:dyDescent="0.2">
      <c r="A19" s="178"/>
      <c r="B19" s="178"/>
      <c r="C19" s="178"/>
      <c r="D19" s="178"/>
      <c r="E19" s="178" t="s">
        <v>11</v>
      </c>
      <c r="F19" s="178"/>
      <c r="J19" s="763" t="s">
        <v>14</v>
      </c>
      <c r="K19" s="763"/>
      <c r="L19" s="763"/>
    </row>
    <row r="20" spans="1:12" ht="12.75" customHeight="1" x14ac:dyDescent="0.2">
      <c r="A20" s="178"/>
      <c r="B20" s="178"/>
      <c r="C20" s="178"/>
      <c r="D20" s="178"/>
      <c r="E20" s="178"/>
      <c r="F20" s="178"/>
      <c r="J20" s="763" t="s">
        <v>89</v>
      </c>
      <c r="K20" s="763"/>
      <c r="L20" s="763"/>
    </row>
    <row r="21" spans="1:12" x14ac:dyDescent="0.2">
      <c r="A21" s="178" t="s">
        <v>12</v>
      </c>
      <c r="F21" s="178"/>
      <c r="K21" s="180" t="s">
        <v>86</v>
      </c>
    </row>
  </sheetData>
  <mergeCells count="13">
    <mergeCell ref="J20:L20"/>
    <mergeCell ref="A1:K1"/>
    <mergeCell ref="C6:E6"/>
    <mergeCell ref="F6:I6"/>
    <mergeCell ref="J6:L6"/>
    <mergeCell ref="J19:L19"/>
    <mergeCell ref="A6:A7"/>
    <mergeCell ref="B6:B7"/>
    <mergeCell ref="A2:K2"/>
    <mergeCell ref="A4:K4"/>
    <mergeCell ref="J5:L5"/>
    <mergeCell ref="C9:L15"/>
    <mergeCell ref="A5:C5"/>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SheetLayoutView="80" workbookViewId="0">
      <selection activeCell="A5" sqref="A5:C5"/>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765" t="s">
        <v>0</v>
      </c>
      <c r="B1" s="765"/>
      <c r="C1" s="765"/>
      <c r="D1" s="765"/>
      <c r="E1" s="765"/>
      <c r="F1" s="765"/>
      <c r="G1" s="765"/>
      <c r="H1" s="765"/>
      <c r="I1" s="257"/>
      <c r="J1" s="257"/>
      <c r="K1" s="208" t="s">
        <v>518</v>
      </c>
    </row>
    <row r="2" spans="1:11" ht="21" x14ac:dyDescent="0.35">
      <c r="A2" s="766" t="s">
        <v>741</v>
      </c>
      <c r="B2" s="766"/>
      <c r="C2" s="766"/>
      <c r="D2" s="766"/>
      <c r="E2" s="766"/>
      <c r="F2" s="766"/>
      <c r="G2" s="766"/>
      <c r="H2" s="766"/>
      <c r="I2" s="171"/>
      <c r="J2" s="171"/>
    </row>
    <row r="3" spans="1:11" ht="15" x14ac:dyDescent="0.3">
      <c r="A3" s="172"/>
      <c r="B3" s="172"/>
      <c r="C3" s="172"/>
      <c r="D3" s="172"/>
      <c r="E3" s="172"/>
      <c r="F3" s="172"/>
      <c r="G3" s="172"/>
      <c r="H3" s="172"/>
      <c r="I3" s="172"/>
      <c r="J3" s="172"/>
    </row>
    <row r="4" spans="1:11" ht="18" x14ac:dyDescent="0.35">
      <c r="A4" s="765" t="s">
        <v>517</v>
      </c>
      <c r="B4" s="765"/>
      <c r="C4" s="765"/>
      <c r="D4" s="765"/>
      <c r="E4" s="765"/>
      <c r="F4" s="765"/>
      <c r="G4" s="765"/>
      <c r="H4" s="765"/>
      <c r="I4" s="257"/>
      <c r="J4" s="257"/>
    </row>
    <row r="5" spans="1:11" ht="16.5" x14ac:dyDescent="0.3">
      <c r="A5" s="695" t="s">
        <v>948</v>
      </c>
      <c r="B5" s="695"/>
      <c r="C5" s="695"/>
      <c r="D5" s="173"/>
      <c r="E5" s="173"/>
      <c r="F5" s="173"/>
      <c r="G5" s="972" t="s">
        <v>831</v>
      </c>
      <c r="H5" s="972"/>
      <c r="I5" s="972"/>
      <c r="J5" s="972"/>
      <c r="K5" s="972"/>
    </row>
    <row r="6" spans="1:11" ht="21.75" customHeight="1" x14ac:dyDescent="0.2">
      <c r="A6" s="957" t="s">
        <v>2</v>
      </c>
      <c r="B6" s="957" t="s">
        <v>39</v>
      </c>
      <c r="C6" s="643" t="s">
        <v>476</v>
      </c>
      <c r="D6" s="644"/>
      <c r="E6" s="645"/>
      <c r="F6" s="643" t="s">
        <v>479</v>
      </c>
      <c r="G6" s="644"/>
      <c r="H6" s="645"/>
      <c r="I6" s="774" t="s">
        <v>643</v>
      </c>
      <c r="J6" s="774" t="s">
        <v>642</v>
      </c>
      <c r="K6" s="774" t="s">
        <v>80</v>
      </c>
    </row>
    <row r="7" spans="1:11" ht="29.25" customHeight="1" x14ac:dyDescent="0.2">
      <c r="A7" s="958"/>
      <c r="B7" s="958"/>
      <c r="C7" s="5" t="s">
        <v>475</v>
      </c>
      <c r="D7" s="5" t="s">
        <v>477</v>
      </c>
      <c r="E7" s="5" t="s">
        <v>478</v>
      </c>
      <c r="F7" s="5" t="s">
        <v>475</v>
      </c>
      <c r="G7" s="5" t="s">
        <v>477</v>
      </c>
      <c r="H7" s="5" t="s">
        <v>478</v>
      </c>
      <c r="I7" s="775"/>
      <c r="J7" s="775"/>
      <c r="K7" s="775"/>
    </row>
    <row r="8" spans="1:11" ht="15" x14ac:dyDescent="0.2">
      <c r="A8" s="251">
        <v>1</v>
      </c>
      <c r="B8" s="251">
        <v>2</v>
      </c>
      <c r="C8" s="251">
        <v>3</v>
      </c>
      <c r="D8" s="251">
        <v>4</v>
      </c>
      <c r="E8" s="251">
        <v>5</v>
      </c>
      <c r="F8" s="251">
        <v>6</v>
      </c>
      <c r="G8" s="251">
        <v>7</v>
      </c>
      <c r="H8" s="251">
        <v>8</v>
      </c>
      <c r="I8" s="251">
        <v>9</v>
      </c>
      <c r="J8" s="251">
        <v>10</v>
      </c>
      <c r="K8" s="251">
        <v>11</v>
      </c>
    </row>
    <row r="9" spans="1:11" ht="24.75" customHeight="1" x14ac:dyDescent="0.2">
      <c r="A9" s="334">
        <v>1</v>
      </c>
      <c r="B9" s="28" t="s">
        <v>898</v>
      </c>
      <c r="C9" s="982" t="s">
        <v>922</v>
      </c>
      <c r="D9" s="983"/>
      <c r="E9" s="983"/>
      <c r="F9" s="983"/>
      <c r="G9" s="983"/>
      <c r="H9" s="983"/>
      <c r="I9" s="983"/>
      <c r="J9" s="983"/>
      <c r="K9" s="984"/>
    </row>
    <row r="10" spans="1:11" ht="24.75" customHeight="1" x14ac:dyDescent="0.2">
      <c r="A10" s="334">
        <v>2</v>
      </c>
      <c r="B10" s="28" t="s">
        <v>899</v>
      </c>
      <c r="C10" s="985"/>
      <c r="D10" s="986"/>
      <c r="E10" s="986"/>
      <c r="F10" s="986"/>
      <c r="G10" s="986"/>
      <c r="H10" s="986"/>
      <c r="I10" s="986"/>
      <c r="J10" s="986"/>
      <c r="K10" s="987"/>
    </row>
    <row r="11" spans="1:11" ht="24.75" customHeight="1" x14ac:dyDescent="0.2">
      <c r="A11" s="334">
        <v>3</v>
      </c>
      <c r="B11" s="28" t="s">
        <v>900</v>
      </c>
      <c r="C11" s="985"/>
      <c r="D11" s="986"/>
      <c r="E11" s="986"/>
      <c r="F11" s="986"/>
      <c r="G11" s="986"/>
      <c r="H11" s="986"/>
      <c r="I11" s="986"/>
      <c r="J11" s="986"/>
      <c r="K11" s="987"/>
    </row>
    <row r="12" spans="1:11" ht="24.75" customHeight="1" x14ac:dyDescent="0.2">
      <c r="A12" s="334">
        <v>4</v>
      </c>
      <c r="B12" s="28" t="s">
        <v>901</v>
      </c>
      <c r="C12" s="985"/>
      <c r="D12" s="986"/>
      <c r="E12" s="986"/>
      <c r="F12" s="986"/>
      <c r="G12" s="986"/>
      <c r="H12" s="986"/>
      <c r="I12" s="986"/>
      <c r="J12" s="986"/>
      <c r="K12" s="987"/>
    </row>
    <row r="13" spans="1:11" ht="24.75" customHeight="1" x14ac:dyDescent="0.2">
      <c r="A13" s="334">
        <v>5</v>
      </c>
      <c r="B13" s="28" t="s">
        <v>902</v>
      </c>
      <c r="C13" s="985"/>
      <c r="D13" s="986"/>
      <c r="E13" s="986"/>
      <c r="F13" s="986"/>
      <c r="G13" s="986"/>
      <c r="H13" s="986"/>
      <c r="I13" s="986"/>
      <c r="J13" s="986"/>
      <c r="K13" s="987"/>
    </row>
    <row r="14" spans="1:11" ht="24.75" customHeight="1" x14ac:dyDescent="0.2">
      <c r="A14" s="334">
        <v>6</v>
      </c>
      <c r="B14" s="28" t="s">
        <v>903</v>
      </c>
      <c r="C14" s="985"/>
      <c r="D14" s="986"/>
      <c r="E14" s="986"/>
      <c r="F14" s="986"/>
      <c r="G14" s="986"/>
      <c r="H14" s="986"/>
      <c r="I14" s="986"/>
      <c r="J14" s="986"/>
      <c r="K14" s="987"/>
    </row>
    <row r="15" spans="1:11" ht="24.75" customHeight="1" x14ac:dyDescent="0.2">
      <c r="A15" s="334"/>
      <c r="B15" s="28" t="s">
        <v>19</v>
      </c>
      <c r="C15" s="988"/>
      <c r="D15" s="989"/>
      <c r="E15" s="989"/>
      <c r="F15" s="989"/>
      <c r="G15" s="989"/>
      <c r="H15" s="989"/>
      <c r="I15" s="989"/>
      <c r="J15" s="989"/>
      <c r="K15" s="990"/>
    </row>
    <row r="18" spans="1:11" ht="12.75" customHeight="1" x14ac:dyDescent="0.2">
      <c r="A18" s="178"/>
      <c r="B18" s="178"/>
      <c r="C18" s="178"/>
      <c r="D18" s="178"/>
      <c r="E18" s="178"/>
      <c r="F18" s="178"/>
    </row>
    <row r="19" spans="1:11" ht="12.75" customHeight="1" x14ac:dyDescent="0.2">
      <c r="A19" s="178" t="s">
        <v>12</v>
      </c>
      <c r="B19" s="178"/>
      <c r="C19" s="178"/>
      <c r="D19" s="178"/>
      <c r="E19" s="178"/>
      <c r="F19" s="178"/>
      <c r="G19" s="763" t="s">
        <v>13</v>
      </c>
      <c r="H19" s="763"/>
      <c r="I19" s="763"/>
      <c r="J19" s="763"/>
      <c r="K19" s="763"/>
    </row>
    <row r="20" spans="1:11" ht="12.75" customHeight="1" x14ac:dyDescent="0.2">
      <c r="A20" s="178"/>
      <c r="B20" s="178"/>
      <c r="C20" s="178"/>
      <c r="D20" s="178"/>
      <c r="E20" s="178"/>
      <c r="F20" s="178"/>
      <c r="G20" s="763" t="s">
        <v>14</v>
      </c>
      <c r="H20" s="763"/>
      <c r="I20" s="763"/>
      <c r="J20" s="763"/>
      <c r="K20" s="763"/>
    </row>
    <row r="21" spans="1:11" ht="12.75" customHeight="1" x14ac:dyDescent="0.2">
      <c r="F21" s="178"/>
      <c r="H21" s="179" t="s">
        <v>89</v>
      </c>
      <c r="I21" s="179"/>
      <c r="J21" s="179"/>
    </row>
    <row r="22" spans="1:11" x14ac:dyDescent="0.2">
      <c r="H22" s="180" t="s">
        <v>86</v>
      </c>
      <c r="I22" s="180"/>
      <c r="J22" s="180"/>
    </row>
  </sheetData>
  <mergeCells count="15">
    <mergeCell ref="G5:K5"/>
    <mergeCell ref="A1:H1"/>
    <mergeCell ref="A2:H2"/>
    <mergeCell ref="A4:H4"/>
    <mergeCell ref="K6:K7"/>
    <mergeCell ref="I6:I7"/>
    <mergeCell ref="J6:J7"/>
    <mergeCell ref="A5:C5"/>
    <mergeCell ref="G20:K20"/>
    <mergeCell ref="A6:A7"/>
    <mergeCell ref="B6:B7"/>
    <mergeCell ref="C6:E6"/>
    <mergeCell ref="F6:H6"/>
    <mergeCell ref="G19:K19"/>
    <mergeCell ref="C9:K15"/>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opLeftCell="A4" zoomScale="85" zoomScaleNormal="85" zoomScaleSheetLayoutView="100" workbookViewId="0">
      <selection activeCell="F18" sqref="F18"/>
    </sheetView>
  </sheetViews>
  <sheetFormatPr defaultRowHeight="12.75" x14ac:dyDescent="0.2"/>
  <cols>
    <col min="1" max="1" width="7.42578125" customWidth="1"/>
    <col min="2" max="2" width="17.85546875"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84"/>
      <c r="B1" s="84"/>
      <c r="C1" s="84"/>
      <c r="D1" s="84"/>
      <c r="E1" s="84"/>
      <c r="F1" s="84"/>
      <c r="G1" s="84"/>
      <c r="H1" s="84"/>
      <c r="K1" s="776" t="s">
        <v>90</v>
      </c>
      <c r="L1" s="776"/>
    </row>
    <row r="2" spans="1:12" ht="15.75" x14ac:dyDescent="0.25">
      <c r="A2" s="994" t="s">
        <v>0</v>
      </c>
      <c r="B2" s="994"/>
      <c r="C2" s="994"/>
      <c r="D2" s="994"/>
      <c r="E2" s="994"/>
      <c r="F2" s="994"/>
      <c r="G2" s="994"/>
      <c r="H2" s="994"/>
      <c r="I2" s="84"/>
      <c r="J2" s="84"/>
      <c r="K2" s="84"/>
      <c r="L2" s="84"/>
    </row>
    <row r="3" spans="1:12" ht="20.25" x14ac:dyDescent="0.3">
      <c r="A3" s="727" t="s">
        <v>741</v>
      </c>
      <c r="B3" s="727"/>
      <c r="C3" s="727"/>
      <c r="D3" s="727"/>
      <c r="E3" s="727"/>
      <c r="F3" s="727"/>
      <c r="G3" s="727"/>
      <c r="H3" s="727"/>
      <c r="I3" s="84"/>
      <c r="J3" s="84"/>
      <c r="K3" s="84"/>
      <c r="L3" s="84"/>
    </row>
    <row r="4" spans="1:12" x14ac:dyDescent="0.2">
      <c r="A4" s="84"/>
      <c r="B4" s="84"/>
      <c r="C4" s="84"/>
      <c r="D4" s="84"/>
      <c r="E4" s="84"/>
      <c r="F4" s="84"/>
      <c r="G4" s="84"/>
      <c r="H4" s="84"/>
      <c r="I4" s="84"/>
      <c r="J4" s="84"/>
      <c r="K4" s="84"/>
      <c r="L4" s="84"/>
    </row>
    <row r="5" spans="1:12" ht="15.75" x14ac:dyDescent="0.25">
      <c r="A5" s="728" t="s">
        <v>865</v>
      </c>
      <c r="B5" s="728"/>
      <c r="C5" s="728"/>
      <c r="D5" s="728"/>
      <c r="E5" s="728"/>
      <c r="F5" s="728"/>
      <c r="G5" s="728"/>
      <c r="H5" s="728"/>
      <c r="I5" s="728"/>
      <c r="J5" s="728"/>
      <c r="K5" s="728"/>
      <c r="L5" s="728"/>
    </row>
    <row r="6" spans="1:12" x14ac:dyDescent="0.2">
      <c r="A6" s="84"/>
      <c r="B6" s="84"/>
      <c r="C6" s="84"/>
      <c r="D6" s="84"/>
      <c r="E6" s="84"/>
      <c r="F6" s="84"/>
      <c r="G6" s="84"/>
      <c r="H6" s="84"/>
      <c r="I6" s="84"/>
      <c r="J6" s="84"/>
      <c r="K6" s="84"/>
      <c r="L6" s="84"/>
    </row>
    <row r="7" spans="1:12" ht="15.75" x14ac:dyDescent="0.25">
      <c r="A7" s="695" t="s">
        <v>948</v>
      </c>
      <c r="B7" s="695"/>
      <c r="C7" s="695"/>
      <c r="D7" s="434"/>
      <c r="E7" s="434"/>
      <c r="F7" s="434"/>
      <c r="G7" s="434"/>
      <c r="H7" s="412"/>
      <c r="I7" s="434"/>
      <c r="J7" s="434"/>
      <c r="K7" s="434"/>
      <c r="L7" s="434"/>
    </row>
    <row r="8" spans="1:12" ht="15.75" x14ac:dyDescent="0.25">
      <c r="A8" s="94"/>
      <c r="B8" s="94"/>
      <c r="C8" s="434"/>
      <c r="D8" s="434"/>
      <c r="E8" s="434"/>
      <c r="F8" s="434"/>
      <c r="G8" s="434"/>
      <c r="H8" s="434"/>
      <c r="I8" s="435"/>
      <c r="J8" s="999" t="s">
        <v>831</v>
      </c>
      <c r="K8" s="999"/>
      <c r="L8" s="999"/>
    </row>
    <row r="9" spans="1:12" ht="57" customHeight="1" x14ac:dyDescent="0.2">
      <c r="A9" s="992" t="s">
        <v>220</v>
      </c>
      <c r="B9" s="992" t="s">
        <v>219</v>
      </c>
      <c r="C9" s="831" t="s">
        <v>484</v>
      </c>
      <c r="D9" s="831" t="s">
        <v>485</v>
      </c>
      <c r="E9" s="997" t="s">
        <v>486</v>
      </c>
      <c r="F9" s="997"/>
      <c r="G9" s="997" t="s">
        <v>446</v>
      </c>
      <c r="H9" s="997"/>
      <c r="I9" s="997" t="s">
        <v>230</v>
      </c>
      <c r="J9" s="997"/>
      <c r="K9" s="998" t="s">
        <v>231</v>
      </c>
      <c r="L9" s="998"/>
    </row>
    <row r="10" spans="1:12" ht="66" customHeight="1" x14ac:dyDescent="0.2">
      <c r="A10" s="993"/>
      <c r="B10" s="993"/>
      <c r="C10" s="831"/>
      <c r="D10" s="831"/>
      <c r="E10" s="413" t="s">
        <v>218</v>
      </c>
      <c r="F10" s="413" t="s">
        <v>200</v>
      </c>
      <c r="G10" s="413" t="s">
        <v>218</v>
      </c>
      <c r="H10" s="413" t="s">
        <v>200</v>
      </c>
      <c r="I10" s="413" t="s">
        <v>218</v>
      </c>
      <c r="J10" s="413" t="s">
        <v>200</v>
      </c>
      <c r="K10" s="413" t="s">
        <v>715</v>
      </c>
      <c r="L10" s="413" t="s">
        <v>714</v>
      </c>
    </row>
    <row r="11" spans="1:12" s="14" customFormat="1" ht="15.75" x14ac:dyDescent="0.2">
      <c r="A11" s="436">
        <v>1</v>
      </c>
      <c r="B11" s="436">
        <v>2</v>
      </c>
      <c r="C11" s="436">
        <v>3</v>
      </c>
      <c r="D11" s="436">
        <v>4</v>
      </c>
      <c r="E11" s="436">
        <v>5</v>
      </c>
      <c r="F11" s="436">
        <v>6</v>
      </c>
      <c r="G11" s="436">
        <v>7</v>
      </c>
      <c r="H11" s="436">
        <v>8</v>
      </c>
      <c r="I11" s="436">
        <v>9</v>
      </c>
      <c r="J11" s="436">
        <v>10</v>
      </c>
      <c r="K11" s="436">
        <v>11</v>
      </c>
      <c r="L11" s="436">
        <v>12</v>
      </c>
    </row>
    <row r="12" spans="1:12" ht="28.5" customHeight="1" x14ac:dyDescent="0.25">
      <c r="A12" s="437">
        <v>1</v>
      </c>
      <c r="B12" s="119" t="s">
        <v>898</v>
      </c>
      <c r="C12" s="599">
        <v>1205</v>
      </c>
      <c r="D12" s="599">
        <v>824642</v>
      </c>
      <c r="E12" s="438">
        <v>1205</v>
      </c>
      <c r="F12" s="438">
        <v>214929</v>
      </c>
      <c r="G12" s="438">
        <v>1205</v>
      </c>
      <c r="H12" s="438">
        <v>2483549</v>
      </c>
      <c r="I12" s="438">
        <v>1205</v>
      </c>
      <c r="J12" s="438">
        <v>1500024</v>
      </c>
      <c r="K12" s="438">
        <v>22092</v>
      </c>
      <c r="L12" s="438">
        <v>4654</v>
      </c>
    </row>
    <row r="13" spans="1:12" ht="28.5" customHeight="1" x14ac:dyDescent="0.25">
      <c r="A13" s="437">
        <v>2</v>
      </c>
      <c r="B13" s="119" t="s">
        <v>899</v>
      </c>
      <c r="C13" s="599">
        <v>45</v>
      </c>
      <c r="D13" s="599">
        <v>20124</v>
      </c>
      <c r="E13" s="438">
        <v>45</v>
      </c>
      <c r="F13" s="438">
        <v>20124</v>
      </c>
      <c r="G13" s="438">
        <v>45</v>
      </c>
      <c r="H13" s="438">
        <v>20124</v>
      </c>
      <c r="I13" s="438">
        <v>45</v>
      </c>
      <c r="J13" s="438">
        <v>20124</v>
      </c>
      <c r="K13" s="438">
        <v>0</v>
      </c>
      <c r="L13" s="438">
        <v>0</v>
      </c>
    </row>
    <row r="14" spans="1:12" ht="28.5" customHeight="1" x14ac:dyDescent="0.25">
      <c r="A14" s="437">
        <v>3</v>
      </c>
      <c r="B14" s="119" t="s">
        <v>900</v>
      </c>
      <c r="C14" s="599">
        <v>6</v>
      </c>
      <c r="D14" s="599">
        <v>2921</v>
      </c>
      <c r="E14" s="438">
        <v>6</v>
      </c>
      <c r="F14" s="438">
        <v>8921</v>
      </c>
      <c r="G14" s="438">
        <v>6</v>
      </c>
      <c r="H14" s="438">
        <v>2860</v>
      </c>
      <c r="I14" s="438">
        <v>6</v>
      </c>
      <c r="J14" s="438">
        <v>4400</v>
      </c>
      <c r="K14" s="438">
        <v>0</v>
      </c>
      <c r="L14" s="438">
        <v>0</v>
      </c>
    </row>
    <row r="15" spans="1:12" ht="28.5" customHeight="1" x14ac:dyDescent="0.25">
      <c r="A15" s="437">
        <v>4</v>
      </c>
      <c r="B15" s="119" t="s">
        <v>901</v>
      </c>
      <c r="C15" s="599">
        <v>722</v>
      </c>
      <c r="D15" s="613">
        <v>318297</v>
      </c>
      <c r="E15" s="438">
        <v>722</v>
      </c>
      <c r="F15" s="438">
        <v>173862</v>
      </c>
      <c r="G15" s="438">
        <v>722</v>
      </c>
      <c r="H15" s="438">
        <v>275380</v>
      </c>
      <c r="I15" s="438">
        <v>722</v>
      </c>
      <c r="J15" s="438">
        <v>220034</v>
      </c>
      <c r="K15" s="438">
        <v>0</v>
      </c>
      <c r="L15" s="438">
        <v>0</v>
      </c>
    </row>
    <row r="16" spans="1:12" ht="28.5" customHeight="1" x14ac:dyDescent="0.25">
      <c r="A16" s="437">
        <v>5</v>
      </c>
      <c r="B16" s="119" t="s">
        <v>902</v>
      </c>
      <c r="C16" s="599">
        <v>605</v>
      </c>
      <c r="D16" s="599">
        <v>260909</v>
      </c>
      <c r="E16" s="438">
        <v>605</v>
      </c>
      <c r="F16" s="438">
        <v>191926</v>
      </c>
      <c r="G16" s="438">
        <v>605</v>
      </c>
      <c r="H16" s="438">
        <v>278742</v>
      </c>
      <c r="I16" s="438">
        <v>605</v>
      </c>
      <c r="J16" s="438">
        <v>238934</v>
      </c>
      <c r="K16" s="438">
        <v>4803</v>
      </c>
      <c r="L16" s="438">
        <v>391</v>
      </c>
    </row>
    <row r="17" spans="1:12" ht="28.5" customHeight="1" x14ac:dyDescent="0.25">
      <c r="A17" s="437">
        <v>6</v>
      </c>
      <c r="B17" s="119" t="s">
        <v>903</v>
      </c>
      <c r="C17" s="599">
        <v>463</v>
      </c>
      <c r="D17" s="599">
        <v>177612</v>
      </c>
      <c r="E17" s="438">
        <v>463</v>
      </c>
      <c r="F17" s="438">
        <v>81617</v>
      </c>
      <c r="G17" s="438">
        <v>463</v>
      </c>
      <c r="H17" s="438">
        <v>5305</v>
      </c>
      <c r="I17" s="438">
        <v>463</v>
      </c>
      <c r="J17" s="438">
        <v>139791</v>
      </c>
      <c r="K17" s="438">
        <v>637</v>
      </c>
      <c r="L17" s="438">
        <v>305</v>
      </c>
    </row>
    <row r="18" spans="1:12" ht="28.5" customHeight="1" x14ac:dyDescent="0.25">
      <c r="A18" s="437"/>
      <c r="B18" s="119" t="s">
        <v>19</v>
      </c>
      <c r="C18" s="602">
        <f t="shared" ref="C18:L18" si="0">SUM(C12:C17)</f>
        <v>3046</v>
      </c>
      <c r="D18" s="602">
        <f t="shared" si="0"/>
        <v>1604505</v>
      </c>
      <c r="E18" s="439">
        <f t="shared" si="0"/>
        <v>3046</v>
      </c>
      <c r="F18" s="439">
        <f t="shared" si="0"/>
        <v>691379</v>
      </c>
      <c r="G18" s="439">
        <f t="shared" ref="G18" si="1">SUM(G12:G17)</f>
        <v>3046</v>
      </c>
      <c r="H18" s="439">
        <f t="shared" si="0"/>
        <v>3065960</v>
      </c>
      <c r="I18" s="439">
        <f t="shared" ref="I18" si="2">SUM(I12:I17)</f>
        <v>3046</v>
      </c>
      <c r="J18" s="439">
        <f t="shared" si="0"/>
        <v>2123307</v>
      </c>
      <c r="K18" s="439">
        <f t="shared" si="0"/>
        <v>27532</v>
      </c>
      <c r="L18" s="439">
        <f t="shared" si="0"/>
        <v>5350</v>
      </c>
    </row>
    <row r="19" spans="1:12" ht="28.5" customHeight="1" x14ac:dyDescent="0.2">
      <c r="A19" s="91"/>
      <c r="B19" s="91"/>
      <c r="C19" s="84"/>
      <c r="D19" s="84"/>
      <c r="E19" s="84"/>
      <c r="F19" s="618">
        <f>F18/D18</f>
        <v>0.43089862605601104</v>
      </c>
      <c r="G19" s="84"/>
      <c r="H19" s="618">
        <f>H18/D18</f>
        <v>1.9108447776728648</v>
      </c>
      <c r="I19" s="84"/>
      <c r="J19" s="618">
        <f>J18/D18</f>
        <v>1.3233408434376956</v>
      </c>
      <c r="K19" s="84"/>
      <c r="L19" s="84"/>
    </row>
    <row r="20" spans="1:12" x14ac:dyDescent="0.2">
      <c r="A20" s="84"/>
      <c r="B20" s="84"/>
      <c r="C20" s="84"/>
      <c r="D20" s="84"/>
      <c r="E20" s="84"/>
      <c r="F20" s="84"/>
      <c r="G20" s="84"/>
      <c r="H20" s="84"/>
      <c r="I20" s="84"/>
      <c r="J20" s="84"/>
      <c r="K20" s="84"/>
      <c r="L20" s="84"/>
    </row>
    <row r="21" spans="1:12" x14ac:dyDescent="0.2">
      <c r="A21" s="84"/>
      <c r="B21" s="84"/>
      <c r="C21" s="84"/>
      <c r="D21" s="84"/>
      <c r="E21" s="84"/>
      <c r="F21" s="84"/>
      <c r="G21" s="84"/>
      <c r="H21" s="84"/>
      <c r="I21" s="84"/>
      <c r="J21" s="84"/>
      <c r="K21" s="84"/>
      <c r="L21" s="84"/>
    </row>
    <row r="23" spans="1:12" x14ac:dyDescent="0.2">
      <c r="A23" s="995"/>
      <c r="B23" s="995"/>
      <c r="C23" s="995"/>
      <c r="D23" s="995"/>
      <c r="E23" s="995"/>
      <c r="F23" s="995"/>
      <c r="G23" s="995"/>
      <c r="H23" s="995"/>
      <c r="I23" s="995"/>
      <c r="J23" s="995"/>
      <c r="K23" s="995"/>
      <c r="L23" s="995"/>
    </row>
    <row r="24" spans="1:12" x14ac:dyDescent="0.2">
      <c r="A24" s="84"/>
      <c r="B24" s="84"/>
      <c r="C24" s="84"/>
      <c r="D24" s="84"/>
      <c r="E24" s="84"/>
      <c r="F24" s="84"/>
      <c r="G24" s="84"/>
      <c r="H24" s="84"/>
      <c r="I24" s="84"/>
      <c r="J24" s="84"/>
      <c r="K24" s="84"/>
      <c r="L24" s="84"/>
    </row>
    <row r="25" spans="1:12" ht="15.75" x14ac:dyDescent="0.25">
      <c r="A25" s="94" t="s">
        <v>12</v>
      </c>
      <c r="B25" s="94"/>
      <c r="C25" s="94"/>
      <c r="D25" s="94"/>
      <c r="E25" s="94"/>
      <c r="F25" s="94"/>
      <c r="G25" s="94"/>
      <c r="H25" s="94"/>
      <c r="I25" s="996"/>
      <c r="J25" s="996"/>
      <c r="K25" s="84"/>
      <c r="L25" s="84"/>
    </row>
    <row r="26" spans="1:12" ht="15.75" customHeight="1" x14ac:dyDescent="0.2">
      <c r="A26" s="991" t="s">
        <v>14</v>
      </c>
      <c r="B26" s="991"/>
      <c r="C26" s="991"/>
      <c r="D26" s="991"/>
      <c r="E26" s="991"/>
      <c r="F26" s="991"/>
      <c r="G26" s="991"/>
      <c r="H26" s="991"/>
      <c r="I26" s="991"/>
      <c r="J26" s="991"/>
      <c r="K26" s="84"/>
      <c r="L26" s="84"/>
    </row>
    <row r="27" spans="1:12" ht="15.6" customHeight="1" x14ac:dyDescent="0.2">
      <c r="A27" s="991" t="s">
        <v>15</v>
      </c>
      <c r="B27" s="991"/>
      <c r="C27" s="991"/>
      <c r="D27" s="991"/>
      <c r="E27" s="991"/>
      <c r="F27" s="991"/>
      <c r="G27" s="991"/>
      <c r="H27" s="991"/>
      <c r="I27" s="991"/>
      <c r="J27" s="991"/>
      <c r="K27" s="84"/>
      <c r="L27" s="84"/>
    </row>
    <row r="28" spans="1:12" x14ac:dyDescent="0.2">
      <c r="A28" s="84"/>
      <c r="B28" s="84"/>
      <c r="C28" s="84"/>
      <c r="D28" s="84"/>
      <c r="E28" s="84"/>
      <c r="F28" s="84"/>
      <c r="I28" s="34" t="s">
        <v>86</v>
      </c>
      <c r="J28" s="34"/>
      <c r="K28" s="34"/>
      <c r="L28" s="34"/>
    </row>
  </sheetData>
  <mergeCells count="19">
    <mergeCell ref="K1:L1"/>
    <mergeCell ref="A26:J26"/>
    <mergeCell ref="I25:J25"/>
    <mergeCell ref="G9:H9"/>
    <mergeCell ref="D9:D10"/>
    <mergeCell ref="E9:F9"/>
    <mergeCell ref="I9:J9"/>
    <mergeCell ref="K9:L9"/>
    <mergeCell ref="J8:L8"/>
    <mergeCell ref="A27:J27"/>
    <mergeCell ref="B9:B10"/>
    <mergeCell ref="A9:A10"/>
    <mergeCell ref="C9:C10"/>
    <mergeCell ref="A2:H2"/>
    <mergeCell ref="A3:H3"/>
    <mergeCell ref="A23:H23"/>
    <mergeCell ref="I23:L23"/>
    <mergeCell ref="A5:L5"/>
    <mergeCell ref="A7:C7"/>
  </mergeCells>
  <printOptions horizontalCentered="1"/>
  <pageMargins left="0.70866141732283472" right="0.70866141732283472" top="0.23622047244094491" bottom="0" header="0.31496062992125984" footer="0.31496062992125984"/>
  <pageSetup paperSize="9" scale="75"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SheetLayoutView="100" workbookViewId="0">
      <selection activeCell="D29" sqref="D29"/>
    </sheetView>
  </sheetViews>
  <sheetFormatPr defaultColWidth="8.85546875" defaultRowHeight="12.75" x14ac:dyDescent="0.2"/>
  <cols>
    <col min="1" max="1" width="11.140625" style="84" customWidth="1"/>
    <col min="2" max="2" width="19.140625" style="84" customWidth="1"/>
    <col min="3" max="3" width="20.5703125" style="84" customWidth="1"/>
    <col min="4" max="4" width="22.28515625" style="84" customWidth="1"/>
    <col min="5" max="5" width="25.42578125" style="84" customWidth="1"/>
    <col min="6" max="6" width="27.42578125" style="84" customWidth="1"/>
    <col min="7" max="16384" width="8.85546875" style="84"/>
  </cols>
  <sheetData>
    <row r="1" spans="1:7" ht="12.75" customHeight="1" x14ac:dyDescent="0.2">
      <c r="D1" s="241"/>
      <c r="E1" s="241"/>
      <c r="F1" s="242" t="s">
        <v>103</v>
      </c>
    </row>
    <row r="2" spans="1:7" ht="15" customHeight="1" x14ac:dyDescent="0.25">
      <c r="B2" s="994" t="s">
        <v>0</v>
      </c>
      <c r="C2" s="994"/>
      <c r="D2" s="994"/>
      <c r="E2" s="994"/>
      <c r="F2" s="994"/>
    </row>
    <row r="3" spans="1:7" ht="20.25" x14ac:dyDescent="0.3">
      <c r="B3" s="727" t="s">
        <v>741</v>
      </c>
      <c r="C3" s="727"/>
      <c r="D3" s="727"/>
      <c r="E3" s="727"/>
      <c r="F3" s="727"/>
    </row>
    <row r="4" spans="1:7" ht="11.25" customHeight="1" x14ac:dyDescent="0.2"/>
    <row r="5" spans="1:7" x14ac:dyDescent="0.2">
      <c r="A5" s="1001" t="s">
        <v>443</v>
      </c>
      <c r="B5" s="1001"/>
      <c r="C5" s="1001"/>
      <c r="D5" s="1001"/>
      <c r="E5" s="1001"/>
      <c r="F5" s="1001"/>
    </row>
    <row r="6" spans="1:7" ht="8.4499999999999993" customHeight="1" x14ac:dyDescent="0.25">
      <c r="A6" s="86"/>
      <c r="B6" s="86"/>
      <c r="C6" s="86"/>
      <c r="D6" s="86"/>
      <c r="E6" s="86"/>
      <c r="F6" s="86"/>
    </row>
    <row r="7" spans="1:7" ht="18" customHeight="1" x14ac:dyDescent="0.25">
      <c r="A7" s="695" t="s">
        <v>948</v>
      </c>
      <c r="B7" s="695"/>
      <c r="C7" s="695"/>
    </row>
    <row r="8" spans="1:7" ht="18" hidden="1" customHeight="1" x14ac:dyDescent="0.25">
      <c r="A8" s="87" t="s">
        <v>1</v>
      </c>
    </row>
    <row r="9" spans="1:7" ht="30.6" customHeight="1" x14ac:dyDescent="0.2">
      <c r="A9" s="1005" t="s">
        <v>2</v>
      </c>
      <c r="B9" s="1005" t="s">
        <v>3</v>
      </c>
      <c r="C9" s="1002" t="s">
        <v>439</v>
      </c>
      <c r="D9" s="1003"/>
      <c r="E9" s="1004" t="s">
        <v>442</v>
      </c>
      <c r="F9" s="1004"/>
    </row>
    <row r="10" spans="1:7" s="95" customFormat="1" ht="25.5" x14ac:dyDescent="0.2">
      <c r="A10" s="1005"/>
      <c r="B10" s="1005"/>
      <c r="C10" s="89" t="s">
        <v>440</v>
      </c>
      <c r="D10" s="89" t="s">
        <v>441</v>
      </c>
      <c r="E10" s="89" t="s">
        <v>440</v>
      </c>
      <c r="F10" s="89" t="s">
        <v>441</v>
      </c>
      <c r="G10" s="115"/>
    </row>
    <row r="11" spans="1:7" s="153" customFormat="1" x14ac:dyDescent="0.2">
      <c r="A11" s="277">
        <v>1</v>
      </c>
      <c r="B11" s="277">
        <v>2</v>
      </c>
      <c r="C11" s="277">
        <v>3</v>
      </c>
      <c r="D11" s="277">
        <v>4</v>
      </c>
      <c r="E11" s="277">
        <v>5</v>
      </c>
      <c r="F11" s="277">
        <v>6</v>
      </c>
    </row>
    <row r="12" spans="1:7" ht="21.75" customHeight="1" x14ac:dyDescent="0.25">
      <c r="A12" s="437">
        <v>1</v>
      </c>
      <c r="B12" s="119" t="s">
        <v>898</v>
      </c>
      <c r="C12" s="438">
        <v>623</v>
      </c>
      <c r="D12" s="438">
        <v>623</v>
      </c>
      <c r="E12" s="438">
        <v>578</v>
      </c>
      <c r="F12" s="438">
        <v>578</v>
      </c>
    </row>
    <row r="13" spans="1:7" ht="21.75" customHeight="1" x14ac:dyDescent="0.25">
      <c r="A13" s="437">
        <v>2</v>
      </c>
      <c r="B13" s="119" t="s">
        <v>899</v>
      </c>
      <c r="C13" s="438">
        <v>16</v>
      </c>
      <c r="D13" s="438">
        <v>16</v>
      </c>
      <c r="E13" s="438">
        <v>29</v>
      </c>
      <c r="F13" s="438">
        <v>29</v>
      </c>
    </row>
    <row r="14" spans="1:7" ht="21.75" customHeight="1" x14ac:dyDescent="0.25">
      <c r="A14" s="437">
        <v>3</v>
      </c>
      <c r="B14" s="119" t="s">
        <v>900</v>
      </c>
      <c r="C14" s="438">
        <v>0</v>
      </c>
      <c r="D14" s="438">
        <v>0</v>
      </c>
      <c r="E14" s="438">
        <v>6</v>
      </c>
      <c r="F14" s="438">
        <v>6</v>
      </c>
    </row>
    <row r="15" spans="1:7" ht="21.75" customHeight="1" x14ac:dyDescent="0.25">
      <c r="A15" s="437">
        <v>4</v>
      </c>
      <c r="B15" s="119" t="s">
        <v>901</v>
      </c>
      <c r="C15" s="438">
        <v>722</v>
      </c>
      <c r="D15" s="438">
        <v>722</v>
      </c>
      <c r="E15" s="438">
        <v>0</v>
      </c>
      <c r="F15" s="438">
        <v>0</v>
      </c>
    </row>
    <row r="16" spans="1:7" ht="21.75" customHeight="1" x14ac:dyDescent="0.25">
      <c r="A16" s="437">
        <v>5</v>
      </c>
      <c r="B16" s="119" t="s">
        <v>902</v>
      </c>
      <c r="C16" s="438">
        <v>605</v>
      </c>
      <c r="D16" s="438">
        <v>605</v>
      </c>
      <c r="E16" s="438">
        <v>0</v>
      </c>
      <c r="F16" s="438">
        <v>0</v>
      </c>
    </row>
    <row r="17" spans="1:6" ht="21.75" customHeight="1" x14ac:dyDescent="0.25">
      <c r="A17" s="437">
        <v>6</v>
      </c>
      <c r="B17" s="119" t="s">
        <v>903</v>
      </c>
      <c r="C17" s="438">
        <v>367</v>
      </c>
      <c r="D17" s="438">
        <v>367</v>
      </c>
      <c r="E17" s="438">
        <v>0</v>
      </c>
      <c r="F17" s="438">
        <v>0</v>
      </c>
    </row>
    <row r="18" spans="1:6" ht="21.75" customHeight="1" x14ac:dyDescent="0.25">
      <c r="A18" s="437"/>
      <c r="B18" s="119" t="s">
        <v>19</v>
      </c>
      <c r="C18" s="439">
        <f>SUM(C12:C17)</f>
        <v>2333</v>
      </c>
      <c r="D18" s="439">
        <f>SUM(D12:D17)</f>
        <v>2333</v>
      </c>
      <c r="E18" s="439">
        <f>SUM(E12:E17)</f>
        <v>613</v>
      </c>
      <c r="F18" s="439">
        <f>SUM(F12:F17)</f>
        <v>613</v>
      </c>
    </row>
    <row r="19" spans="1:6" x14ac:dyDescent="0.2">
      <c r="A19" s="92"/>
      <c r="B19" s="93"/>
      <c r="C19" s="93"/>
      <c r="D19" s="93"/>
      <c r="E19" s="93"/>
      <c r="F19" s="93"/>
    </row>
    <row r="20" spans="1:6" x14ac:dyDescent="0.2">
      <c r="C20" s="84" t="s">
        <v>11</v>
      </c>
    </row>
    <row r="21" spans="1:6" ht="15.75" customHeight="1" x14ac:dyDescent="0.25">
      <c r="A21" s="94" t="s">
        <v>12</v>
      </c>
      <c r="B21" s="94"/>
      <c r="C21" s="94"/>
      <c r="D21" s="94"/>
      <c r="E21" s="94"/>
      <c r="F21" s="94"/>
    </row>
    <row r="22" spans="1:6" ht="15.6" customHeight="1" x14ac:dyDescent="0.2">
      <c r="A22" s="991" t="s">
        <v>14</v>
      </c>
      <c r="B22" s="991"/>
      <c r="C22" s="991"/>
      <c r="D22" s="991"/>
      <c r="E22" s="991"/>
      <c r="F22" s="991"/>
    </row>
    <row r="23" spans="1:6" ht="15.75" x14ac:dyDescent="0.2">
      <c r="A23" s="991" t="s">
        <v>15</v>
      </c>
      <c r="B23" s="991"/>
      <c r="C23" s="991"/>
      <c r="D23" s="991"/>
      <c r="E23" s="991"/>
      <c r="F23" s="991"/>
    </row>
    <row r="25" spans="1:6" x14ac:dyDescent="0.2">
      <c r="A25" s="1000"/>
      <c r="B25" s="1000"/>
      <c r="C25" s="1000"/>
      <c r="D25" s="1000"/>
      <c r="E25" s="1000"/>
      <c r="F25" s="1000"/>
    </row>
  </sheetData>
  <mergeCells count="11">
    <mergeCell ref="A23:F23"/>
    <mergeCell ref="A25:F25"/>
    <mergeCell ref="A22:F22"/>
    <mergeCell ref="B3:F3"/>
    <mergeCell ref="B2:F2"/>
    <mergeCell ref="A5:F5"/>
    <mergeCell ref="C9:D9"/>
    <mergeCell ref="E9:F9"/>
    <mergeCell ref="A9:A10"/>
    <mergeCell ref="B9:B10"/>
    <mergeCell ref="A7:C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85" zoomScaleNormal="85" zoomScaleSheetLayoutView="100" workbookViewId="0">
      <selection activeCell="T20" sqref="T20"/>
    </sheetView>
  </sheetViews>
  <sheetFormatPr defaultRowHeight="12.75" x14ac:dyDescent="0.2"/>
  <cols>
    <col min="2" max="2" width="16.140625" customWidth="1"/>
    <col min="3" max="3" width="16.42578125" customWidth="1"/>
    <col min="4" max="4" width="13.85546875" customWidth="1"/>
    <col min="5" max="5" width="13.7109375" customWidth="1"/>
    <col min="6" max="6" width="17.7109375" customWidth="1"/>
    <col min="7" max="7" width="13.42578125" customWidth="1"/>
    <col min="8" max="8" width="14.28515625" customWidth="1"/>
    <col min="9" max="9" width="17.85546875" customWidth="1"/>
    <col min="10" max="10" width="17.7109375" customWidth="1"/>
  </cols>
  <sheetData>
    <row r="1" spans="1:13" ht="15" x14ac:dyDescent="0.2">
      <c r="A1" s="84"/>
      <c r="B1" s="84"/>
      <c r="C1" s="84"/>
      <c r="D1" s="832"/>
      <c r="E1" s="832"/>
      <c r="F1" s="39"/>
      <c r="G1" s="832" t="s">
        <v>445</v>
      </c>
      <c r="H1" s="832"/>
      <c r="I1" s="832"/>
      <c r="J1" s="832"/>
      <c r="K1" s="96"/>
      <c r="L1" s="84"/>
      <c r="M1" s="84"/>
    </row>
    <row r="2" spans="1:13" ht="15.75" x14ac:dyDescent="0.25">
      <c r="A2" s="994" t="s">
        <v>0</v>
      </c>
      <c r="B2" s="994"/>
      <c r="C2" s="994"/>
      <c r="D2" s="994"/>
      <c r="E2" s="994"/>
      <c r="F2" s="994"/>
      <c r="G2" s="994"/>
      <c r="H2" s="994"/>
      <c r="I2" s="994"/>
      <c r="J2" s="994"/>
      <c r="K2" s="84"/>
      <c r="L2" s="84"/>
      <c r="M2" s="84"/>
    </row>
    <row r="3" spans="1:13" ht="18" x14ac:dyDescent="0.25">
      <c r="A3" s="124"/>
      <c r="B3" s="124"/>
      <c r="C3" s="1013" t="s">
        <v>741</v>
      </c>
      <c r="D3" s="1013"/>
      <c r="E3" s="1013"/>
      <c r="F3" s="1013"/>
      <c r="G3" s="1013"/>
      <c r="H3" s="1013"/>
      <c r="I3" s="1013"/>
      <c r="J3" s="124"/>
      <c r="K3" s="84"/>
      <c r="L3" s="84"/>
      <c r="M3" s="84"/>
    </row>
    <row r="4" spans="1:13" ht="15.75" x14ac:dyDescent="0.25">
      <c r="A4" s="728" t="s">
        <v>444</v>
      </c>
      <c r="B4" s="728"/>
      <c r="C4" s="728"/>
      <c r="D4" s="728"/>
      <c r="E4" s="728"/>
      <c r="F4" s="728"/>
      <c r="G4" s="728"/>
      <c r="H4" s="728"/>
      <c r="I4" s="728"/>
      <c r="J4" s="728"/>
      <c r="K4" s="84"/>
      <c r="L4" s="84"/>
      <c r="M4" s="84"/>
    </row>
    <row r="5" spans="1:13" ht="15.75" x14ac:dyDescent="0.25">
      <c r="A5" s="695" t="s">
        <v>948</v>
      </c>
      <c r="B5" s="695"/>
      <c r="C5" s="695"/>
      <c r="D5" s="416"/>
      <c r="E5" s="416"/>
      <c r="F5" s="416"/>
      <c r="G5" s="416"/>
      <c r="H5" s="416"/>
      <c r="I5" s="416"/>
      <c r="J5" s="416"/>
      <c r="K5" s="84"/>
      <c r="L5" s="84"/>
      <c r="M5" s="84"/>
    </row>
    <row r="6" spans="1:13" ht="15" x14ac:dyDescent="0.2">
      <c r="A6" s="434"/>
      <c r="B6" s="434"/>
      <c r="C6" s="434"/>
      <c r="D6" s="434"/>
      <c r="E6" s="434"/>
      <c r="F6" s="434"/>
      <c r="G6" s="434"/>
      <c r="H6" s="434"/>
      <c r="I6" s="434"/>
      <c r="J6" s="434"/>
      <c r="K6" s="84"/>
      <c r="L6" s="84"/>
      <c r="M6" s="84"/>
    </row>
    <row r="7" spans="1:13" ht="15.75" x14ac:dyDescent="0.25">
      <c r="A7" s="94"/>
      <c r="B7" s="434"/>
      <c r="C7" s="434"/>
      <c r="D7" s="434"/>
      <c r="E7" s="434"/>
      <c r="F7" s="434"/>
      <c r="G7" s="434"/>
      <c r="H7" s="434"/>
      <c r="I7" s="434"/>
      <c r="J7" s="434"/>
      <c r="K7" s="84"/>
      <c r="L7" s="84"/>
      <c r="M7" s="84"/>
    </row>
    <row r="8" spans="1:13" ht="21.75" customHeight="1" x14ac:dyDescent="0.2">
      <c r="A8" s="1008" t="s">
        <v>2</v>
      </c>
      <c r="B8" s="1008" t="s">
        <v>3</v>
      </c>
      <c r="C8" s="1010" t="s">
        <v>141</v>
      </c>
      <c r="D8" s="1011"/>
      <c r="E8" s="1011"/>
      <c r="F8" s="1011"/>
      <c r="G8" s="1011"/>
      <c r="H8" s="1011"/>
      <c r="I8" s="1011"/>
      <c r="J8" s="1012"/>
      <c r="K8" s="84"/>
      <c r="L8" s="84"/>
      <c r="M8" s="84"/>
    </row>
    <row r="9" spans="1:13" ht="63" x14ac:dyDescent="0.2">
      <c r="A9" s="1009"/>
      <c r="B9" s="1009"/>
      <c r="C9" s="436" t="s">
        <v>198</v>
      </c>
      <c r="D9" s="436" t="s">
        <v>121</v>
      </c>
      <c r="E9" s="436" t="s">
        <v>385</v>
      </c>
      <c r="F9" s="481" t="s">
        <v>167</v>
      </c>
      <c r="G9" s="481" t="s">
        <v>122</v>
      </c>
      <c r="H9" s="482" t="s">
        <v>197</v>
      </c>
      <c r="I9" s="482" t="s">
        <v>710</v>
      </c>
      <c r="J9" s="483" t="s">
        <v>19</v>
      </c>
      <c r="K9" s="95"/>
      <c r="L9" s="95"/>
      <c r="M9" s="95"/>
    </row>
    <row r="10" spans="1:13" s="14" customFormat="1" ht="15" x14ac:dyDescent="0.2">
      <c r="A10" s="484">
        <v>1</v>
      </c>
      <c r="B10" s="484">
        <v>2</v>
      </c>
      <c r="C10" s="484">
        <v>3</v>
      </c>
      <c r="D10" s="484">
        <v>4</v>
      </c>
      <c r="E10" s="484">
        <v>5</v>
      </c>
      <c r="F10" s="484">
        <v>6</v>
      </c>
      <c r="G10" s="484">
        <v>7</v>
      </c>
      <c r="H10" s="485">
        <v>8</v>
      </c>
      <c r="I10" s="485">
        <v>9</v>
      </c>
      <c r="J10" s="486">
        <v>10</v>
      </c>
      <c r="K10" s="95"/>
      <c r="L10" s="95"/>
      <c r="M10" s="95"/>
    </row>
    <row r="11" spans="1:13" ht="24.75" customHeight="1" x14ac:dyDescent="0.25">
      <c r="A11" s="437">
        <v>1</v>
      </c>
      <c r="B11" s="119" t="s">
        <v>898</v>
      </c>
      <c r="C11" s="438">
        <v>0</v>
      </c>
      <c r="D11" s="438">
        <v>0</v>
      </c>
      <c r="E11" s="438">
        <v>0</v>
      </c>
      <c r="F11" s="438">
        <v>0</v>
      </c>
      <c r="G11" s="438">
        <v>36</v>
      </c>
      <c r="H11" s="487">
        <v>2</v>
      </c>
      <c r="I11" s="487">
        <v>0</v>
      </c>
      <c r="J11" s="491">
        <f t="shared" ref="J11:J17" si="0">SUM(C11:I11)</f>
        <v>38</v>
      </c>
      <c r="K11" s="84"/>
      <c r="L11" s="84"/>
      <c r="M11" s="84"/>
    </row>
    <row r="12" spans="1:13" ht="24.75" customHeight="1" x14ac:dyDescent="0.25">
      <c r="A12" s="437">
        <v>2</v>
      </c>
      <c r="B12" s="119" t="s">
        <v>899</v>
      </c>
      <c r="C12" s="438">
        <v>0</v>
      </c>
      <c r="D12" s="438">
        <v>1</v>
      </c>
      <c r="E12" s="438">
        <v>0</v>
      </c>
      <c r="F12" s="438">
        <v>0</v>
      </c>
      <c r="G12" s="438">
        <v>1</v>
      </c>
      <c r="H12" s="487">
        <v>0</v>
      </c>
      <c r="I12" s="487">
        <v>0</v>
      </c>
      <c r="J12" s="491">
        <f t="shared" si="0"/>
        <v>2</v>
      </c>
      <c r="K12" s="84"/>
      <c r="L12" s="84"/>
      <c r="M12" s="84"/>
    </row>
    <row r="13" spans="1:13" ht="24.75" customHeight="1" x14ac:dyDescent="0.25">
      <c r="A13" s="437">
        <v>3</v>
      </c>
      <c r="B13" s="119" t="s">
        <v>900</v>
      </c>
      <c r="C13" s="438">
        <v>0</v>
      </c>
      <c r="D13" s="438">
        <v>0</v>
      </c>
      <c r="E13" s="438">
        <v>0</v>
      </c>
      <c r="F13" s="438">
        <v>0</v>
      </c>
      <c r="G13" s="438">
        <v>1</v>
      </c>
      <c r="H13" s="487">
        <v>0</v>
      </c>
      <c r="I13" s="487">
        <v>0</v>
      </c>
      <c r="J13" s="491">
        <f t="shared" si="0"/>
        <v>1</v>
      </c>
      <c r="K13" s="84"/>
      <c r="L13" s="84"/>
      <c r="M13" s="84"/>
    </row>
    <row r="14" spans="1:13" ht="24.75" customHeight="1" x14ac:dyDescent="0.25">
      <c r="A14" s="437">
        <v>4</v>
      </c>
      <c r="B14" s="119" t="s">
        <v>901</v>
      </c>
      <c r="C14" s="438">
        <v>0</v>
      </c>
      <c r="D14" s="438">
        <v>0</v>
      </c>
      <c r="E14" s="438">
        <v>0</v>
      </c>
      <c r="F14" s="438">
        <v>0</v>
      </c>
      <c r="G14" s="438">
        <v>11</v>
      </c>
      <c r="H14" s="487">
        <v>0</v>
      </c>
      <c r="I14" s="487">
        <v>0</v>
      </c>
      <c r="J14" s="491">
        <f t="shared" si="0"/>
        <v>11</v>
      </c>
      <c r="K14" s="84"/>
      <c r="L14" s="84"/>
      <c r="M14" s="84"/>
    </row>
    <row r="15" spans="1:13" ht="24.75" customHeight="1" x14ac:dyDescent="0.25">
      <c r="A15" s="437">
        <v>5</v>
      </c>
      <c r="B15" s="119" t="s">
        <v>902</v>
      </c>
      <c r="C15" s="438">
        <v>0</v>
      </c>
      <c r="D15" s="438">
        <v>0</v>
      </c>
      <c r="E15" s="438">
        <v>0</v>
      </c>
      <c r="F15" s="438">
        <v>0</v>
      </c>
      <c r="G15" s="438">
        <v>5</v>
      </c>
      <c r="H15" s="487">
        <v>0</v>
      </c>
      <c r="I15" s="487">
        <v>0</v>
      </c>
      <c r="J15" s="491">
        <f t="shared" si="0"/>
        <v>5</v>
      </c>
      <c r="K15" s="84"/>
      <c r="L15" s="84"/>
      <c r="M15" s="84"/>
    </row>
    <row r="16" spans="1:13" ht="24.75" customHeight="1" x14ac:dyDescent="0.25">
      <c r="A16" s="437">
        <v>6</v>
      </c>
      <c r="B16" s="119" t="s">
        <v>903</v>
      </c>
      <c r="C16" s="438">
        <v>0</v>
      </c>
      <c r="D16" s="438">
        <v>0</v>
      </c>
      <c r="E16" s="438">
        <v>0</v>
      </c>
      <c r="F16" s="438">
        <v>0</v>
      </c>
      <c r="G16" s="438">
        <v>3</v>
      </c>
      <c r="H16" s="487">
        <v>0</v>
      </c>
      <c r="I16" s="487">
        <v>0</v>
      </c>
      <c r="J16" s="491">
        <f t="shared" si="0"/>
        <v>3</v>
      </c>
      <c r="K16" s="84"/>
      <c r="L16" s="84"/>
      <c r="M16" s="84"/>
    </row>
    <row r="17" spans="1:13" ht="24.75" customHeight="1" x14ac:dyDescent="0.25">
      <c r="A17" s="437"/>
      <c r="B17" s="119" t="s">
        <v>19</v>
      </c>
      <c r="C17" s="439">
        <f t="shared" ref="C17:I17" si="1">SUM(C11:C16)</f>
        <v>0</v>
      </c>
      <c r="D17" s="439">
        <f t="shared" si="1"/>
        <v>1</v>
      </c>
      <c r="E17" s="439">
        <f t="shared" si="1"/>
        <v>0</v>
      </c>
      <c r="F17" s="439">
        <f t="shared" si="1"/>
        <v>0</v>
      </c>
      <c r="G17" s="439">
        <f t="shared" si="1"/>
        <v>57</v>
      </c>
      <c r="H17" s="490">
        <f t="shared" si="1"/>
        <v>2</v>
      </c>
      <c r="I17" s="490">
        <f t="shared" si="1"/>
        <v>0</v>
      </c>
      <c r="J17" s="491">
        <f t="shared" si="0"/>
        <v>60</v>
      </c>
      <c r="K17" s="84"/>
      <c r="L17" s="84"/>
      <c r="M17" s="84"/>
    </row>
    <row r="18" spans="1:13" ht="15" x14ac:dyDescent="0.2">
      <c r="A18" s="488"/>
      <c r="B18" s="434"/>
      <c r="C18" s="434"/>
      <c r="D18" s="434"/>
      <c r="E18" s="434"/>
      <c r="F18" s="434"/>
      <c r="G18" s="434"/>
      <c r="H18" s="434"/>
      <c r="I18" s="434"/>
      <c r="J18" s="434"/>
      <c r="K18" s="84"/>
      <c r="L18" s="84"/>
      <c r="M18" s="84"/>
    </row>
    <row r="19" spans="1:13" ht="15" x14ac:dyDescent="0.2">
      <c r="A19" s="434"/>
      <c r="B19" s="434"/>
      <c r="C19" s="434"/>
      <c r="D19" s="434"/>
      <c r="E19" s="434"/>
      <c r="F19" s="434"/>
      <c r="G19" s="434"/>
      <c r="H19" s="434"/>
      <c r="I19" s="434"/>
      <c r="J19" s="434"/>
      <c r="K19" s="84"/>
      <c r="L19" s="84"/>
      <c r="M19" s="84"/>
    </row>
    <row r="20" spans="1:13" ht="15" x14ac:dyDescent="0.2">
      <c r="A20" s="434" t="s">
        <v>123</v>
      </c>
      <c r="B20" s="434"/>
      <c r="C20" s="434"/>
      <c r="D20" s="434"/>
      <c r="E20" s="434"/>
      <c r="F20" s="434"/>
      <c r="G20" s="434"/>
      <c r="H20" s="434"/>
      <c r="I20" s="434"/>
      <c r="J20" s="434"/>
      <c r="K20" s="84"/>
      <c r="L20" s="84"/>
      <c r="M20" s="84"/>
    </row>
    <row r="21" spans="1:13" ht="15" x14ac:dyDescent="0.2">
      <c r="A21" s="434" t="s">
        <v>199</v>
      </c>
      <c r="B21" s="434"/>
      <c r="C21" s="434"/>
      <c r="D21" s="434"/>
      <c r="E21" s="434"/>
      <c r="F21" s="434"/>
      <c r="G21" s="434"/>
      <c r="H21" s="434"/>
      <c r="I21" s="434"/>
      <c r="J21" s="434"/>
      <c r="K21" s="84"/>
      <c r="L21" s="84"/>
      <c r="M21" s="84"/>
    </row>
    <row r="22" spans="1:13" ht="15" x14ac:dyDescent="0.2">
      <c r="A22" s="342" t="s">
        <v>124</v>
      </c>
      <c r="B22" s="342"/>
      <c r="C22" s="342"/>
      <c r="D22" s="342"/>
      <c r="E22" s="342"/>
      <c r="F22" s="342"/>
      <c r="G22" s="342"/>
      <c r="H22" s="342"/>
      <c r="I22" s="342"/>
      <c r="J22" s="342"/>
    </row>
    <row r="23" spans="1:13" ht="15" x14ac:dyDescent="0.2">
      <c r="A23" s="1006" t="s">
        <v>125</v>
      </c>
      <c r="B23" s="1006"/>
      <c r="C23" s="1006"/>
      <c r="D23" s="1006"/>
      <c r="E23" s="1006"/>
      <c r="F23" s="1006"/>
      <c r="G23" s="1006"/>
      <c r="H23" s="1006"/>
      <c r="I23" s="1006"/>
      <c r="J23" s="1006"/>
      <c r="K23" s="995"/>
      <c r="L23" s="995"/>
      <c r="M23" s="995"/>
    </row>
    <row r="24" spans="1:13" ht="15" x14ac:dyDescent="0.2">
      <c r="A24" s="1007" t="s">
        <v>126</v>
      </c>
      <c r="B24" s="1007"/>
      <c r="C24" s="1007"/>
      <c r="D24" s="1007"/>
      <c r="E24" s="434"/>
      <c r="F24" s="434"/>
      <c r="G24" s="434"/>
      <c r="H24" s="434"/>
      <c r="I24" s="434"/>
      <c r="J24" s="434"/>
      <c r="K24" s="84"/>
      <c r="L24" s="84"/>
      <c r="M24" s="84"/>
    </row>
    <row r="25" spans="1:13" ht="15" x14ac:dyDescent="0.2">
      <c r="A25" s="489" t="s">
        <v>168</v>
      </c>
      <c r="B25" s="489"/>
      <c r="C25" s="489"/>
      <c r="D25" s="489"/>
      <c r="E25" s="434"/>
      <c r="F25" s="434"/>
      <c r="G25" s="434"/>
      <c r="H25" s="434"/>
      <c r="I25" s="434"/>
      <c r="J25" s="434"/>
      <c r="K25" s="84"/>
      <c r="L25" s="84"/>
      <c r="M25" s="84"/>
    </row>
    <row r="26" spans="1:13" x14ac:dyDescent="0.2">
      <c r="A26" s="130"/>
      <c r="B26" s="130"/>
      <c r="C26" s="130"/>
      <c r="D26" s="130"/>
      <c r="E26" s="84"/>
      <c r="F26" s="84"/>
      <c r="G26" s="84"/>
      <c r="H26" s="84"/>
      <c r="I26" s="84"/>
      <c r="J26" s="84"/>
      <c r="K26" s="84"/>
      <c r="L26" s="84"/>
      <c r="M26" s="84"/>
    </row>
    <row r="27" spans="1:13" ht="15.75" x14ac:dyDescent="0.25">
      <c r="A27" s="94" t="s">
        <v>12</v>
      </c>
      <c r="B27" s="94"/>
      <c r="C27" s="94"/>
      <c r="D27" s="94"/>
      <c r="E27" s="94"/>
      <c r="F27" s="94"/>
      <c r="G27" s="94"/>
      <c r="H27" s="94"/>
      <c r="I27" s="94"/>
      <c r="J27" s="131" t="s">
        <v>13</v>
      </c>
      <c r="K27" s="131"/>
      <c r="L27" s="84"/>
      <c r="M27" s="84"/>
    </row>
    <row r="28" spans="1:13" ht="15.75" x14ac:dyDescent="0.2">
      <c r="A28" s="991" t="s">
        <v>14</v>
      </c>
      <c r="B28" s="991"/>
      <c r="C28" s="991"/>
      <c r="D28" s="991"/>
      <c r="E28" s="991"/>
      <c r="F28" s="991"/>
      <c r="G28" s="991"/>
      <c r="H28" s="991"/>
      <c r="I28" s="991"/>
      <c r="J28" s="991"/>
      <c r="K28" s="84"/>
      <c r="L28" s="84"/>
      <c r="M28" s="84"/>
    </row>
    <row r="29" spans="1:13" ht="15.75" customHeight="1" x14ac:dyDescent="0.2">
      <c r="A29" s="991" t="s">
        <v>15</v>
      </c>
      <c r="B29" s="991"/>
      <c r="C29" s="991"/>
      <c r="D29" s="991"/>
      <c r="E29" s="991"/>
      <c r="F29" s="991"/>
      <c r="G29" s="991"/>
      <c r="H29" s="991"/>
      <c r="I29" s="991"/>
      <c r="J29" s="991"/>
      <c r="K29" s="131"/>
      <c r="L29" s="84"/>
      <c r="M29" s="84"/>
    </row>
    <row r="30" spans="1:13" x14ac:dyDescent="0.2">
      <c r="A30" s="84"/>
      <c r="B30" s="84"/>
      <c r="C30" s="84"/>
      <c r="D30" s="84"/>
      <c r="E30" s="84"/>
      <c r="F30" s="84"/>
      <c r="G30" s="677" t="s">
        <v>86</v>
      </c>
      <c r="H30" s="677"/>
      <c r="I30" s="677"/>
      <c r="J30" s="677"/>
      <c r="K30" s="34"/>
      <c r="L30" s="34"/>
      <c r="M30" s="84"/>
    </row>
    <row r="31" spans="1:13" x14ac:dyDescent="0.2">
      <c r="A31" s="1000"/>
      <c r="B31" s="1000"/>
      <c r="C31" s="1000"/>
      <c r="D31" s="1000"/>
      <c r="E31" s="1000"/>
      <c r="F31" s="1000"/>
      <c r="G31" s="1000"/>
      <c r="H31" s="1000"/>
      <c r="I31" s="1000"/>
      <c r="J31" s="1000"/>
      <c r="K31" s="84"/>
      <c r="L31" s="84"/>
      <c r="M31" s="84"/>
    </row>
  </sheetData>
  <mergeCells count="17">
    <mergeCell ref="K23:M23"/>
    <mergeCell ref="A8:A9"/>
    <mergeCell ref="B8:B9"/>
    <mergeCell ref="C8:J8"/>
    <mergeCell ref="C3:I3"/>
    <mergeCell ref="D1:E1"/>
    <mergeCell ref="G1:J1"/>
    <mergeCell ref="A2:J2"/>
    <mergeCell ref="A4:J4"/>
    <mergeCell ref="A5:C5"/>
    <mergeCell ref="G30:J30"/>
    <mergeCell ref="A31:J31"/>
    <mergeCell ref="A28:J28"/>
    <mergeCell ref="A23:D23"/>
    <mergeCell ref="E23:J23"/>
    <mergeCell ref="A24:D24"/>
    <mergeCell ref="A29:J29"/>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80" zoomScaleNormal="80" zoomScaleSheetLayoutView="76" workbookViewId="0">
      <selection activeCell="G21" sqref="G21"/>
    </sheetView>
  </sheetViews>
  <sheetFormatPr defaultRowHeight="12.75" x14ac:dyDescent="0.2"/>
  <cols>
    <col min="1" max="1" width="9" customWidth="1"/>
    <col min="2" max="2" width="17.85546875" customWidth="1"/>
    <col min="3"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84"/>
      <c r="B1" s="84"/>
      <c r="C1" s="84"/>
      <c r="D1" s="84"/>
      <c r="E1" s="84"/>
      <c r="F1" s="84"/>
      <c r="G1" s="84"/>
      <c r="H1" s="84"/>
      <c r="I1" s="84"/>
      <c r="J1" s="84"/>
      <c r="K1" s="84"/>
      <c r="L1" s="832" t="s">
        <v>539</v>
      </c>
      <c r="M1" s="832"/>
      <c r="N1" s="96"/>
      <c r="O1" s="84"/>
      <c r="P1" s="84"/>
    </row>
    <row r="2" spans="1:26" ht="15.75" x14ac:dyDescent="0.25">
      <c r="A2" s="994" t="s">
        <v>0</v>
      </c>
      <c r="B2" s="994"/>
      <c r="C2" s="994"/>
      <c r="D2" s="994"/>
      <c r="E2" s="994"/>
      <c r="F2" s="994"/>
      <c r="G2" s="994"/>
      <c r="H2" s="994"/>
      <c r="I2" s="994"/>
      <c r="J2" s="994"/>
      <c r="K2" s="994"/>
      <c r="L2" s="994"/>
      <c r="M2" s="994"/>
      <c r="N2" s="84"/>
      <c r="O2" s="84"/>
      <c r="P2" s="84"/>
    </row>
    <row r="3" spans="1:26" ht="20.25" x14ac:dyDescent="0.3">
      <c r="A3" s="727" t="s">
        <v>741</v>
      </c>
      <c r="B3" s="727"/>
      <c r="C3" s="727"/>
      <c r="D3" s="727"/>
      <c r="E3" s="727"/>
      <c r="F3" s="727"/>
      <c r="G3" s="727"/>
      <c r="H3" s="727"/>
      <c r="I3" s="727"/>
      <c r="J3" s="727"/>
      <c r="K3" s="727"/>
      <c r="L3" s="727"/>
      <c r="M3" s="727"/>
      <c r="N3" s="84"/>
      <c r="O3" s="84"/>
      <c r="P3" s="84"/>
    </row>
    <row r="4" spans="1:26" x14ac:dyDescent="0.2">
      <c r="A4" s="84"/>
      <c r="B4" s="84"/>
      <c r="C4" s="84"/>
      <c r="D4" s="84"/>
      <c r="E4" s="84"/>
      <c r="F4" s="84"/>
      <c r="G4" s="84"/>
      <c r="H4" s="84"/>
      <c r="I4" s="84"/>
      <c r="J4" s="84"/>
      <c r="K4" s="84"/>
      <c r="L4" s="84"/>
      <c r="M4" s="84"/>
      <c r="N4" s="84"/>
      <c r="O4" s="84"/>
      <c r="P4" s="84"/>
    </row>
    <row r="5" spans="1:26" ht="15.75" x14ac:dyDescent="0.25">
      <c r="A5" s="728" t="s">
        <v>538</v>
      </c>
      <c r="B5" s="728"/>
      <c r="C5" s="728"/>
      <c r="D5" s="728"/>
      <c r="E5" s="728"/>
      <c r="F5" s="728"/>
      <c r="G5" s="728"/>
      <c r="H5" s="728"/>
      <c r="I5" s="728"/>
      <c r="J5" s="728"/>
      <c r="K5" s="728"/>
      <c r="L5" s="728"/>
      <c r="M5" s="728"/>
      <c r="N5" s="84"/>
      <c r="O5" s="84"/>
      <c r="P5" s="84"/>
    </row>
    <row r="6" spans="1:26" x14ac:dyDescent="0.2">
      <c r="A6" s="84"/>
      <c r="B6" s="84"/>
      <c r="C6" s="84"/>
      <c r="D6" s="84"/>
      <c r="E6" s="84"/>
      <c r="F6" s="84"/>
      <c r="G6" s="84"/>
      <c r="H6" s="84"/>
      <c r="I6" s="84"/>
      <c r="J6" s="84"/>
      <c r="K6" s="84"/>
      <c r="L6" s="84"/>
      <c r="M6" s="84"/>
      <c r="N6" s="84"/>
      <c r="O6" s="84"/>
      <c r="P6" s="84"/>
    </row>
    <row r="7" spans="1:26" ht="15.75" x14ac:dyDescent="0.25">
      <c r="A7" s="695" t="s">
        <v>948</v>
      </c>
      <c r="B7" s="695"/>
      <c r="C7" s="695"/>
      <c r="D7" s="30"/>
      <c r="E7" s="30"/>
      <c r="F7" s="84"/>
      <c r="G7" s="84"/>
      <c r="H7" s="84"/>
      <c r="I7" s="84"/>
      <c r="J7" s="84"/>
      <c r="K7" s="84"/>
      <c r="L7" s="84"/>
      <c r="M7" s="84"/>
      <c r="N7" s="84"/>
      <c r="O7" s="84"/>
      <c r="P7" s="84"/>
    </row>
    <row r="8" spans="1:26" ht="18" x14ac:dyDescent="0.25">
      <c r="A8" s="87"/>
      <c r="B8" s="87"/>
      <c r="C8" s="87"/>
      <c r="D8" s="87"/>
      <c r="E8" s="87"/>
      <c r="F8" s="84"/>
      <c r="G8" s="84"/>
      <c r="H8" s="84"/>
      <c r="I8" s="84"/>
      <c r="J8" s="84"/>
      <c r="K8" s="84"/>
      <c r="L8" s="84"/>
      <c r="M8" s="84"/>
      <c r="N8" s="84"/>
      <c r="O8" s="84"/>
      <c r="P8" s="84"/>
    </row>
    <row r="9" spans="1:26" ht="19.899999999999999" customHeight="1" x14ac:dyDescent="0.2">
      <c r="A9" s="992" t="s">
        <v>2</v>
      </c>
      <c r="B9" s="992" t="s">
        <v>3</v>
      </c>
      <c r="C9" s="1014" t="s">
        <v>121</v>
      </c>
      <c r="D9" s="1014"/>
      <c r="E9" s="1015"/>
      <c r="F9" s="1016" t="s">
        <v>122</v>
      </c>
      <c r="G9" s="1014"/>
      <c r="H9" s="1014"/>
      <c r="I9" s="1015"/>
      <c r="J9" s="1016" t="s">
        <v>197</v>
      </c>
      <c r="K9" s="1014"/>
      <c r="L9" s="1014"/>
      <c r="M9" s="1015"/>
      <c r="Y9" s="9"/>
      <c r="Z9" s="12"/>
    </row>
    <row r="10" spans="1:26" ht="45.75" customHeight="1" x14ac:dyDescent="0.2">
      <c r="A10" s="992"/>
      <c r="B10" s="992"/>
      <c r="C10" s="415" t="s">
        <v>387</v>
      </c>
      <c r="D10" s="418" t="s">
        <v>384</v>
      </c>
      <c r="E10" s="415" t="s">
        <v>200</v>
      </c>
      <c r="F10" s="418" t="s">
        <v>382</v>
      </c>
      <c r="G10" s="415" t="s">
        <v>383</v>
      </c>
      <c r="H10" s="418" t="s">
        <v>384</v>
      </c>
      <c r="I10" s="415" t="s">
        <v>200</v>
      </c>
      <c r="J10" s="418" t="s">
        <v>386</v>
      </c>
      <c r="K10" s="415" t="s">
        <v>383</v>
      </c>
      <c r="L10" s="418" t="s">
        <v>384</v>
      </c>
      <c r="M10" s="420" t="s">
        <v>200</v>
      </c>
    </row>
    <row r="11" spans="1:26" s="14" customFormat="1" ht="15" x14ac:dyDescent="0.2">
      <c r="A11" s="484">
        <v>1</v>
      </c>
      <c r="B11" s="484">
        <v>2</v>
      </c>
      <c r="C11" s="484">
        <v>3</v>
      </c>
      <c r="D11" s="484">
        <v>4</v>
      </c>
      <c r="E11" s="484">
        <v>5</v>
      </c>
      <c r="F11" s="484">
        <v>6</v>
      </c>
      <c r="G11" s="484">
        <v>7</v>
      </c>
      <c r="H11" s="484">
        <v>8</v>
      </c>
      <c r="I11" s="484">
        <v>9</v>
      </c>
      <c r="J11" s="484">
        <v>10</v>
      </c>
      <c r="K11" s="484">
        <v>11</v>
      </c>
      <c r="L11" s="484">
        <v>12</v>
      </c>
      <c r="M11" s="484">
        <v>13</v>
      </c>
    </row>
    <row r="12" spans="1:26" ht="68.25" customHeight="1" x14ac:dyDescent="0.25">
      <c r="A12" s="437">
        <v>1</v>
      </c>
      <c r="B12" s="119" t="s">
        <v>898</v>
      </c>
      <c r="C12" s="599">
        <v>0</v>
      </c>
      <c r="D12" s="599">
        <v>0</v>
      </c>
      <c r="E12" s="599">
        <v>0</v>
      </c>
      <c r="F12" s="1017" t="s">
        <v>938</v>
      </c>
      <c r="G12" s="600">
        <v>36</v>
      </c>
      <c r="H12" s="600">
        <v>1155</v>
      </c>
      <c r="I12" s="600">
        <v>781618</v>
      </c>
      <c r="J12" s="601" t="s">
        <v>947</v>
      </c>
      <c r="K12" s="600">
        <v>2</v>
      </c>
      <c r="L12" s="600">
        <v>50</v>
      </c>
      <c r="M12" s="600">
        <v>43024</v>
      </c>
    </row>
    <row r="13" spans="1:26" ht="26.25" customHeight="1" x14ac:dyDescent="0.25">
      <c r="A13" s="437">
        <v>2</v>
      </c>
      <c r="B13" s="119" t="s">
        <v>899</v>
      </c>
      <c r="C13" s="599">
        <v>1</v>
      </c>
      <c r="D13" s="599">
        <v>15</v>
      </c>
      <c r="E13" s="599">
        <v>6000</v>
      </c>
      <c r="F13" s="1018"/>
      <c r="G13" s="600">
        <v>1</v>
      </c>
      <c r="H13" s="600">
        <v>30</v>
      </c>
      <c r="I13" s="600">
        <v>14124</v>
      </c>
      <c r="J13" s="600" t="s">
        <v>7</v>
      </c>
      <c r="K13" s="600" t="s">
        <v>7</v>
      </c>
      <c r="L13" s="600" t="s">
        <v>7</v>
      </c>
      <c r="M13" s="600" t="s">
        <v>7</v>
      </c>
    </row>
    <row r="14" spans="1:26" ht="26.25" customHeight="1" x14ac:dyDescent="0.25">
      <c r="A14" s="437">
        <v>3</v>
      </c>
      <c r="B14" s="119" t="s">
        <v>900</v>
      </c>
      <c r="C14" s="599">
        <v>0</v>
      </c>
      <c r="D14" s="599">
        <v>0</v>
      </c>
      <c r="E14" s="599">
        <v>0</v>
      </c>
      <c r="F14" s="1018"/>
      <c r="G14" s="600">
        <v>1</v>
      </c>
      <c r="H14" s="600">
        <v>6</v>
      </c>
      <c r="I14" s="600">
        <v>2921</v>
      </c>
      <c r="J14" s="600" t="s">
        <v>7</v>
      </c>
      <c r="K14" s="600" t="s">
        <v>7</v>
      </c>
      <c r="L14" s="600" t="s">
        <v>7</v>
      </c>
      <c r="M14" s="600" t="s">
        <v>7</v>
      </c>
    </row>
    <row r="15" spans="1:26" ht="26.25" customHeight="1" x14ac:dyDescent="0.25">
      <c r="A15" s="437">
        <v>4</v>
      </c>
      <c r="B15" s="119" t="s">
        <v>901</v>
      </c>
      <c r="C15" s="599">
        <v>0</v>
      </c>
      <c r="D15" s="599">
        <v>0</v>
      </c>
      <c r="E15" s="599">
        <v>0</v>
      </c>
      <c r="F15" s="1018"/>
      <c r="G15" s="600">
        <v>11</v>
      </c>
      <c r="H15" s="600">
        <v>722</v>
      </c>
      <c r="I15" s="600">
        <v>318297</v>
      </c>
      <c r="J15" s="600" t="s">
        <v>7</v>
      </c>
      <c r="K15" s="600" t="s">
        <v>7</v>
      </c>
      <c r="L15" s="600" t="s">
        <v>7</v>
      </c>
      <c r="M15" s="600" t="s">
        <v>7</v>
      </c>
    </row>
    <row r="16" spans="1:26" ht="26.25" customHeight="1" x14ac:dyDescent="0.25">
      <c r="A16" s="437">
        <v>5</v>
      </c>
      <c r="B16" s="119" t="s">
        <v>902</v>
      </c>
      <c r="C16" s="599">
        <v>0</v>
      </c>
      <c r="D16" s="599">
        <v>0</v>
      </c>
      <c r="E16" s="599">
        <v>0</v>
      </c>
      <c r="F16" s="1018"/>
      <c r="G16" s="600">
        <v>5</v>
      </c>
      <c r="H16" s="600">
        <v>605</v>
      </c>
      <c r="I16" s="600">
        <v>260909</v>
      </c>
      <c r="J16" s="600" t="s">
        <v>7</v>
      </c>
      <c r="K16" s="600" t="s">
        <v>7</v>
      </c>
      <c r="L16" s="600" t="s">
        <v>7</v>
      </c>
      <c r="M16" s="600" t="s">
        <v>7</v>
      </c>
    </row>
    <row r="17" spans="1:16" ht="26.25" customHeight="1" x14ac:dyDescent="0.25">
      <c r="A17" s="437">
        <v>6</v>
      </c>
      <c r="B17" s="119" t="s">
        <v>903</v>
      </c>
      <c r="C17" s="599">
        <v>0</v>
      </c>
      <c r="D17" s="599">
        <v>0</v>
      </c>
      <c r="E17" s="599">
        <v>0</v>
      </c>
      <c r="F17" s="1018"/>
      <c r="G17" s="600">
        <v>3</v>
      </c>
      <c r="H17" s="600">
        <v>463</v>
      </c>
      <c r="I17" s="600">
        <v>177612</v>
      </c>
      <c r="J17" s="600" t="s">
        <v>7</v>
      </c>
      <c r="K17" s="600" t="s">
        <v>7</v>
      </c>
      <c r="L17" s="600" t="s">
        <v>7</v>
      </c>
      <c r="M17" s="600" t="s">
        <v>7</v>
      </c>
    </row>
    <row r="18" spans="1:16" ht="26.25" customHeight="1" x14ac:dyDescent="0.25">
      <c r="A18" s="437"/>
      <c r="B18" s="119" t="s">
        <v>19</v>
      </c>
      <c r="C18" s="602">
        <f>SUM(C12:C17)</f>
        <v>1</v>
      </c>
      <c r="D18" s="602">
        <f>SUM(D12:D17)</f>
        <v>15</v>
      </c>
      <c r="E18" s="602">
        <f>SUM(E12:E17)</f>
        <v>6000</v>
      </c>
      <c r="F18" s="1019"/>
      <c r="G18" s="603">
        <f>SUM(G12:G17)</f>
        <v>57</v>
      </c>
      <c r="H18" s="603">
        <f>SUM(H12:H17)</f>
        <v>2981</v>
      </c>
      <c r="I18" s="603">
        <f>SUM(I12:I17)</f>
        <v>1555481</v>
      </c>
      <c r="J18" s="603">
        <v>0</v>
      </c>
      <c r="K18" s="603">
        <f>SUM(K12:K17)</f>
        <v>2</v>
      </c>
      <c r="L18" s="603">
        <f>SUM(L12:L17)</f>
        <v>50</v>
      </c>
      <c r="M18" s="603">
        <f>SUM(M12:M17)</f>
        <v>43024</v>
      </c>
    </row>
    <row r="19" spans="1:16" x14ac:dyDescent="0.2">
      <c r="A19" s="91"/>
      <c r="B19" s="91"/>
      <c r="C19" s="91"/>
      <c r="D19" s="91"/>
      <c r="E19" s="91"/>
      <c r="F19" s="84"/>
      <c r="G19" s="84"/>
      <c r="H19" s="84"/>
      <c r="I19" s="84"/>
      <c r="J19" s="84"/>
      <c r="K19" s="84"/>
      <c r="L19" s="84"/>
      <c r="M19" s="84"/>
      <c r="N19" s="84"/>
      <c r="O19" s="84"/>
      <c r="P19" s="84"/>
    </row>
    <row r="20" spans="1:16" x14ac:dyDescent="0.2">
      <c r="A20" s="84"/>
      <c r="B20" s="84"/>
      <c r="C20" s="84"/>
      <c r="D20" s="84"/>
      <c r="E20" s="84"/>
      <c r="F20" s="84"/>
      <c r="G20" s="84">
        <f>G18+K18</f>
        <v>59</v>
      </c>
      <c r="H20" s="84"/>
      <c r="I20" s="84"/>
      <c r="J20" s="84"/>
      <c r="K20" s="84"/>
      <c r="L20" s="84"/>
      <c r="M20" s="84"/>
      <c r="N20" s="84"/>
      <c r="O20" s="84"/>
      <c r="P20" s="84"/>
    </row>
    <row r="21" spans="1:16" x14ac:dyDescent="0.2">
      <c r="A21" s="84"/>
      <c r="B21" s="84"/>
      <c r="C21" s="84"/>
      <c r="D21" s="84"/>
      <c r="E21" s="84"/>
      <c r="F21" s="84"/>
      <c r="G21" s="84"/>
      <c r="H21" s="84"/>
      <c r="I21" s="84"/>
      <c r="J21" s="84"/>
      <c r="K21" s="84"/>
      <c r="L21" s="84"/>
      <c r="M21" s="84"/>
      <c r="N21" s="84"/>
      <c r="O21" s="84"/>
      <c r="P21" s="84"/>
    </row>
    <row r="23" spans="1:16" x14ac:dyDescent="0.2">
      <c r="A23" s="995"/>
      <c r="B23" s="995"/>
      <c r="C23" s="995"/>
      <c r="D23" s="995"/>
      <c r="E23" s="995"/>
      <c r="F23" s="995"/>
      <c r="G23" s="995"/>
      <c r="H23" s="995"/>
      <c r="I23" s="995"/>
      <c r="J23" s="995"/>
      <c r="K23" s="995"/>
      <c r="L23" s="995"/>
      <c r="M23" s="99"/>
      <c r="N23" s="995"/>
      <c r="O23" s="995"/>
      <c r="P23" s="995"/>
    </row>
    <row r="24" spans="1:16" x14ac:dyDescent="0.2">
      <c r="A24" s="84"/>
      <c r="B24" s="84"/>
      <c r="C24" s="84"/>
      <c r="D24" s="84"/>
      <c r="E24" s="84"/>
      <c r="F24" s="84"/>
      <c r="G24" s="84"/>
      <c r="H24" s="84"/>
      <c r="I24" s="84"/>
      <c r="J24" s="84"/>
      <c r="K24" s="84"/>
      <c r="L24" s="84"/>
      <c r="M24" s="84"/>
      <c r="N24" s="84"/>
      <c r="O24" s="84"/>
      <c r="P24" s="84"/>
    </row>
    <row r="25" spans="1:16" ht="15.75" x14ac:dyDescent="0.25">
      <c r="A25" s="94" t="s">
        <v>12</v>
      </c>
      <c r="B25" s="94"/>
      <c r="C25" s="94"/>
      <c r="D25" s="94"/>
      <c r="E25" s="94"/>
      <c r="F25" s="94"/>
      <c r="G25" s="94"/>
      <c r="H25" s="94"/>
      <c r="I25" s="94"/>
      <c r="J25" s="94"/>
      <c r="K25" s="996" t="s">
        <v>13</v>
      </c>
      <c r="L25" s="996"/>
      <c r="M25" s="996"/>
      <c r="N25" s="131"/>
      <c r="O25" s="84"/>
      <c r="P25" s="84"/>
    </row>
    <row r="26" spans="1:16" ht="15.75" x14ac:dyDescent="0.2">
      <c r="A26" s="991" t="s">
        <v>14</v>
      </c>
      <c r="B26" s="991"/>
      <c r="C26" s="991"/>
      <c r="D26" s="991"/>
      <c r="E26" s="991"/>
      <c r="F26" s="991"/>
      <c r="G26" s="991"/>
      <c r="H26" s="991"/>
      <c r="I26" s="991"/>
      <c r="J26" s="991"/>
      <c r="K26" s="991"/>
      <c r="L26" s="991"/>
      <c r="M26" s="991"/>
      <c r="N26" s="84"/>
      <c r="O26" s="84"/>
      <c r="P26" s="84"/>
    </row>
    <row r="27" spans="1:16" ht="15.6" customHeight="1" x14ac:dyDescent="0.2">
      <c r="A27" s="991" t="s">
        <v>15</v>
      </c>
      <c r="B27" s="991"/>
      <c r="C27" s="991"/>
      <c r="D27" s="991"/>
      <c r="E27" s="991"/>
      <c r="F27" s="991"/>
      <c r="G27" s="991"/>
      <c r="H27" s="991"/>
      <c r="I27" s="991"/>
      <c r="J27" s="991"/>
      <c r="K27" s="991"/>
      <c r="L27" s="991"/>
      <c r="M27" s="991"/>
      <c r="N27" s="131"/>
      <c r="O27" s="84"/>
      <c r="P27" s="84"/>
    </row>
    <row r="28" spans="1:16" x14ac:dyDescent="0.2">
      <c r="A28" s="84"/>
      <c r="B28" s="84"/>
      <c r="C28" s="84"/>
      <c r="D28" s="84"/>
      <c r="E28" s="84"/>
      <c r="F28" s="84"/>
      <c r="G28" s="84"/>
      <c r="L28" s="34" t="s">
        <v>86</v>
      </c>
      <c r="M28" s="34"/>
      <c r="N28" s="34"/>
      <c r="O28" s="34"/>
      <c r="P28" s="34"/>
    </row>
  </sheetData>
  <mergeCells count="16">
    <mergeCell ref="K25:M25"/>
    <mergeCell ref="A26:M26"/>
    <mergeCell ref="A9:A10"/>
    <mergeCell ref="B9:B10"/>
    <mergeCell ref="A27:M27"/>
    <mergeCell ref="F9:I9"/>
    <mergeCell ref="J9:M9"/>
    <mergeCell ref="A23:L23"/>
    <mergeCell ref="F12:F18"/>
    <mergeCell ref="N23:P23"/>
    <mergeCell ref="C9:E9"/>
    <mergeCell ref="L1:M1"/>
    <mergeCell ref="A2:M2"/>
    <mergeCell ref="A3:M3"/>
    <mergeCell ref="A5:M5"/>
    <mergeCell ref="A7:C7"/>
  </mergeCells>
  <printOptions horizontalCentered="1"/>
  <pageMargins left="0.70866141732283472" right="0.70866141732283472" top="0.23622047244094491" bottom="0" header="0.31496062992125984" footer="0.31496062992125984"/>
  <pageSetup paperSize="9" scale="6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4" zoomScale="85" zoomScaleNormal="85" zoomScaleSheetLayoutView="84" workbookViewId="0">
      <selection activeCell="F24" sqref="F24"/>
    </sheetView>
  </sheetViews>
  <sheetFormatPr defaultRowHeight="12.75" x14ac:dyDescent="0.2"/>
  <cols>
    <col min="1" max="1" width="5.85546875" customWidth="1"/>
    <col min="2" max="2" width="15.28515625" bestFit="1" customWidth="1"/>
    <col min="3" max="3" width="12.42578125" customWidth="1"/>
    <col min="4" max="5" width="12"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x14ac:dyDescent="0.35">
      <c r="A1" s="765" t="s">
        <v>0</v>
      </c>
      <c r="B1" s="765"/>
      <c r="C1" s="765"/>
      <c r="D1" s="765"/>
      <c r="E1" s="765"/>
      <c r="F1" s="765"/>
      <c r="G1" s="765"/>
      <c r="H1" s="765"/>
      <c r="I1" s="765"/>
      <c r="J1" s="1020" t="s">
        <v>519</v>
      </c>
      <c r="K1" s="1020"/>
    </row>
    <row r="2" spans="1:12" ht="21" x14ac:dyDescent="0.35">
      <c r="A2" s="766" t="s">
        <v>741</v>
      </c>
      <c r="B2" s="766"/>
      <c r="C2" s="766"/>
      <c r="D2" s="766"/>
      <c r="E2" s="766"/>
      <c r="F2" s="766"/>
      <c r="G2" s="766"/>
      <c r="H2" s="766"/>
      <c r="I2" s="766"/>
      <c r="J2" s="766"/>
      <c r="K2" s="766"/>
    </row>
    <row r="3" spans="1:12" ht="15" x14ac:dyDescent="0.3">
      <c r="A3" s="172"/>
      <c r="B3" s="172"/>
      <c r="C3" s="172"/>
      <c r="D3" s="172"/>
      <c r="E3" s="172"/>
      <c r="F3" s="172"/>
      <c r="G3" s="172"/>
      <c r="H3" s="172"/>
      <c r="I3" s="172"/>
      <c r="J3" s="172"/>
      <c r="K3" s="172"/>
    </row>
    <row r="4" spans="1:12" ht="27" customHeight="1" x14ac:dyDescent="0.3">
      <c r="A4" s="1021" t="s">
        <v>696</v>
      </c>
      <c r="B4" s="1021"/>
      <c r="C4" s="1021"/>
      <c r="D4" s="1021"/>
      <c r="E4" s="1021"/>
      <c r="F4" s="1021"/>
      <c r="G4" s="1021"/>
      <c r="H4" s="1021"/>
      <c r="I4" s="1021"/>
      <c r="J4" s="1021"/>
      <c r="K4" s="1021"/>
    </row>
    <row r="5" spans="1:12" ht="16.5" x14ac:dyDescent="0.3">
      <c r="A5" s="695" t="s">
        <v>948</v>
      </c>
      <c r="B5" s="695"/>
      <c r="C5" s="695"/>
      <c r="D5" s="173"/>
      <c r="E5" s="173"/>
      <c r="F5" s="173"/>
      <c r="G5" s="173"/>
      <c r="H5" s="173"/>
      <c r="I5" s="172"/>
      <c r="J5" s="1022" t="s">
        <v>831</v>
      </c>
      <c r="K5" s="1022"/>
      <c r="L5" s="1022"/>
    </row>
    <row r="6" spans="1:12" ht="27.75" customHeight="1" x14ac:dyDescent="0.2">
      <c r="A6" s="949" t="s">
        <v>2</v>
      </c>
      <c r="B6" s="949" t="s">
        <v>3</v>
      </c>
      <c r="C6" s="949" t="s">
        <v>296</v>
      </c>
      <c r="D6" s="949" t="s">
        <v>297</v>
      </c>
      <c r="E6" s="949"/>
      <c r="F6" s="949"/>
      <c r="G6" s="949"/>
      <c r="H6" s="949"/>
      <c r="I6" s="1023" t="s">
        <v>298</v>
      </c>
      <c r="J6" s="1024"/>
      <c r="K6" s="1025"/>
    </row>
    <row r="7" spans="1:12" ht="90" customHeight="1" x14ac:dyDescent="0.2">
      <c r="A7" s="949"/>
      <c r="B7" s="949"/>
      <c r="C7" s="949"/>
      <c r="D7" s="201" t="s">
        <v>299</v>
      </c>
      <c r="E7" s="201" t="s">
        <v>200</v>
      </c>
      <c r="F7" s="201" t="s">
        <v>447</v>
      </c>
      <c r="G7" s="201" t="s">
        <v>300</v>
      </c>
      <c r="H7" s="201" t="s">
        <v>421</v>
      </c>
      <c r="I7" s="201" t="s">
        <v>301</v>
      </c>
      <c r="J7" s="201" t="s">
        <v>302</v>
      </c>
      <c r="K7" s="201" t="s">
        <v>303</v>
      </c>
    </row>
    <row r="8" spans="1:12" ht="15" x14ac:dyDescent="0.2">
      <c r="A8" s="176" t="s">
        <v>259</v>
      </c>
      <c r="B8" s="176" t="s">
        <v>260</v>
      </c>
      <c r="C8" s="176" t="s">
        <v>261</v>
      </c>
      <c r="D8" s="176" t="s">
        <v>262</v>
      </c>
      <c r="E8" s="176" t="s">
        <v>263</v>
      </c>
      <c r="F8" s="176" t="s">
        <v>264</v>
      </c>
      <c r="G8" s="176" t="s">
        <v>265</v>
      </c>
      <c r="H8" s="176" t="s">
        <v>266</v>
      </c>
      <c r="I8" s="176" t="s">
        <v>285</v>
      </c>
      <c r="J8" s="176" t="s">
        <v>286</v>
      </c>
      <c r="K8" s="176" t="s">
        <v>287</v>
      </c>
    </row>
    <row r="9" spans="1:12" ht="32.25" customHeight="1" x14ac:dyDescent="0.2">
      <c r="A9" s="297">
        <v>1</v>
      </c>
      <c r="B9" s="28" t="s">
        <v>898</v>
      </c>
      <c r="C9" s="352">
        <v>38</v>
      </c>
      <c r="D9" s="352">
        <v>1205</v>
      </c>
      <c r="E9" s="397">
        <v>824642</v>
      </c>
      <c r="F9" s="352">
        <f>H9/2</f>
        <v>4732</v>
      </c>
      <c r="G9" s="352">
        <f>H9-F9</f>
        <v>4732</v>
      </c>
      <c r="H9" s="352">
        <v>9464</v>
      </c>
      <c r="I9" s="352">
        <f>K9/2</f>
        <v>371.53</v>
      </c>
      <c r="J9" s="352">
        <f>K9-I9</f>
        <v>371.53</v>
      </c>
      <c r="K9" s="352">
        <v>743.06</v>
      </c>
    </row>
    <row r="10" spans="1:12" ht="32.25" customHeight="1" x14ac:dyDescent="0.2">
      <c r="A10" s="297">
        <v>2</v>
      </c>
      <c r="B10" s="28" t="s">
        <v>899</v>
      </c>
      <c r="C10" s="352">
        <v>2</v>
      </c>
      <c r="D10" s="352">
        <v>45</v>
      </c>
      <c r="E10" s="397">
        <v>20124</v>
      </c>
      <c r="F10" s="352">
        <f t="shared" ref="F10:F14" si="0">H10/2</f>
        <v>118</v>
      </c>
      <c r="G10" s="352">
        <f t="shared" ref="G10:G14" si="1">H10-F10</f>
        <v>118</v>
      </c>
      <c r="H10" s="352">
        <v>236</v>
      </c>
      <c r="I10" s="352">
        <f t="shared" ref="I10:I13" si="2">K10/2</f>
        <v>6.84</v>
      </c>
      <c r="J10" s="352">
        <f t="shared" ref="J10:J13" si="3">K10-I10</f>
        <v>6.84</v>
      </c>
      <c r="K10" s="352">
        <v>13.68</v>
      </c>
    </row>
    <row r="11" spans="1:12" ht="32.25" customHeight="1" x14ac:dyDescent="0.2">
      <c r="A11" s="297">
        <v>3</v>
      </c>
      <c r="B11" s="28" t="s">
        <v>900</v>
      </c>
      <c r="C11" s="352">
        <v>1</v>
      </c>
      <c r="D11" s="352">
        <v>6</v>
      </c>
      <c r="E11" s="397">
        <v>2921</v>
      </c>
      <c r="F11" s="352">
        <f t="shared" si="0"/>
        <v>14</v>
      </c>
      <c r="G11" s="352">
        <f t="shared" si="1"/>
        <v>14</v>
      </c>
      <c r="H11" s="352">
        <v>28</v>
      </c>
      <c r="I11" s="352">
        <v>0.43</v>
      </c>
      <c r="J11" s="352">
        <f t="shared" si="3"/>
        <v>0.4200000000000001</v>
      </c>
      <c r="K11" s="352">
        <v>0.85000000000000009</v>
      </c>
    </row>
    <row r="12" spans="1:12" ht="32.25" customHeight="1" x14ac:dyDescent="0.2">
      <c r="A12" s="297">
        <v>4</v>
      </c>
      <c r="B12" s="28" t="s">
        <v>901</v>
      </c>
      <c r="C12" s="352">
        <v>11</v>
      </c>
      <c r="D12" s="352">
        <v>722</v>
      </c>
      <c r="E12" s="552">
        <v>318297</v>
      </c>
      <c r="F12" s="352">
        <v>1594</v>
      </c>
      <c r="G12" s="352">
        <f t="shared" si="1"/>
        <v>1593</v>
      </c>
      <c r="H12" s="352">
        <v>3187</v>
      </c>
      <c r="I12" s="352">
        <v>101.81</v>
      </c>
      <c r="J12" s="352">
        <v>101.82</v>
      </c>
      <c r="K12" s="352">
        <v>203.63</v>
      </c>
    </row>
    <row r="13" spans="1:12" ht="32.25" customHeight="1" x14ac:dyDescent="0.2">
      <c r="A13" s="297">
        <v>5</v>
      </c>
      <c r="B13" s="28" t="s">
        <v>902</v>
      </c>
      <c r="C13" s="352">
        <v>5</v>
      </c>
      <c r="D13" s="352">
        <v>605</v>
      </c>
      <c r="E13" s="397">
        <v>260909</v>
      </c>
      <c r="F13" s="352">
        <f t="shared" si="0"/>
        <v>1342</v>
      </c>
      <c r="G13" s="352">
        <f t="shared" si="1"/>
        <v>1342</v>
      </c>
      <c r="H13" s="352">
        <v>2684</v>
      </c>
      <c r="I13" s="352">
        <f t="shared" si="2"/>
        <v>78.16</v>
      </c>
      <c r="J13" s="352">
        <f t="shared" si="3"/>
        <v>78.16</v>
      </c>
      <c r="K13" s="352">
        <v>156.32</v>
      </c>
    </row>
    <row r="14" spans="1:12" ht="32.25" customHeight="1" x14ac:dyDescent="0.2">
      <c r="A14" s="297">
        <v>6</v>
      </c>
      <c r="B14" s="28" t="s">
        <v>903</v>
      </c>
      <c r="C14" s="352">
        <v>3</v>
      </c>
      <c r="D14" s="352">
        <v>463</v>
      </c>
      <c r="E14" s="397">
        <v>177612</v>
      </c>
      <c r="F14" s="352">
        <f t="shared" si="0"/>
        <v>1070</v>
      </c>
      <c r="G14" s="352">
        <f t="shared" si="1"/>
        <v>1070</v>
      </c>
      <c r="H14" s="352">
        <v>2140</v>
      </c>
      <c r="I14" s="361">
        <v>107</v>
      </c>
      <c r="J14" s="361">
        <v>107</v>
      </c>
      <c r="K14" s="361">
        <v>214</v>
      </c>
    </row>
    <row r="15" spans="1:12" ht="32.25" customHeight="1" x14ac:dyDescent="0.25">
      <c r="A15" s="297"/>
      <c r="B15" s="28" t="s">
        <v>19</v>
      </c>
      <c r="C15" s="119">
        <f t="shared" ref="C15:K15" si="4">SUM(C9:C14)</f>
        <v>60</v>
      </c>
      <c r="D15" s="604">
        <f>SUM(D9:D14)</f>
        <v>3046</v>
      </c>
      <c r="E15" s="398">
        <f t="shared" si="4"/>
        <v>1604505</v>
      </c>
      <c r="F15" s="119">
        <f t="shared" si="4"/>
        <v>8870</v>
      </c>
      <c r="G15" s="119">
        <f t="shared" si="4"/>
        <v>8869</v>
      </c>
      <c r="H15" s="604">
        <f t="shared" si="4"/>
        <v>17739</v>
      </c>
      <c r="I15" s="363">
        <f t="shared" si="4"/>
        <v>665.77</v>
      </c>
      <c r="J15" s="119">
        <f t="shared" si="4"/>
        <v>665.77</v>
      </c>
      <c r="K15" s="119">
        <f t="shared" si="4"/>
        <v>1331.54</v>
      </c>
    </row>
    <row r="16" spans="1:12" x14ac:dyDescent="0.2">
      <c r="D16" s="249"/>
    </row>
    <row r="17" spans="1:12" x14ac:dyDescent="0.2">
      <c r="A17" s="14" t="s">
        <v>448</v>
      </c>
    </row>
    <row r="19" spans="1:12" x14ac:dyDescent="0.2">
      <c r="A19" s="178"/>
      <c r="B19" s="178"/>
      <c r="C19" s="178"/>
      <c r="D19" s="178"/>
      <c r="I19" s="763" t="s">
        <v>13</v>
      </c>
      <c r="J19" s="763"/>
      <c r="K19" s="763"/>
    </row>
    <row r="20" spans="1:12" ht="15" customHeight="1" x14ac:dyDescent="0.2">
      <c r="A20" s="178"/>
      <c r="B20" s="178"/>
      <c r="C20" s="178"/>
      <c r="D20" s="178"/>
      <c r="I20" s="763" t="s">
        <v>14</v>
      </c>
      <c r="J20" s="763"/>
      <c r="K20" s="763"/>
      <c r="L20" s="191"/>
    </row>
    <row r="21" spans="1:12" ht="15" customHeight="1" x14ac:dyDescent="0.2">
      <c r="A21" s="178"/>
      <c r="B21" s="178"/>
      <c r="C21" s="178"/>
      <c r="D21" s="178"/>
      <c r="I21" s="763" t="s">
        <v>89</v>
      </c>
      <c r="J21" s="763"/>
      <c r="K21" s="763"/>
      <c r="L21" s="191"/>
    </row>
    <row r="22" spans="1:12" x14ac:dyDescent="0.2">
      <c r="A22" s="178" t="s">
        <v>12</v>
      </c>
      <c r="C22" s="178"/>
      <c r="D22" s="178"/>
      <c r="I22" s="764" t="s">
        <v>86</v>
      </c>
      <c r="J22" s="764"/>
      <c r="K22" s="183"/>
    </row>
  </sheetData>
  <mergeCells count="15">
    <mergeCell ref="I21:K21"/>
    <mergeCell ref="I22:J22"/>
    <mergeCell ref="A1:I1"/>
    <mergeCell ref="J1:K1"/>
    <mergeCell ref="A2:K2"/>
    <mergeCell ref="A4:K4"/>
    <mergeCell ref="J5:L5"/>
    <mergeCell ref="A6:A7"/>
    <mergeCell ref="B6:B7"/>
    <mergeCell ref="C6:C7"/>
    <mergeCell ref="D6:H6"/>
    <mergeCell ref="I6:K6"/>
    <mergeCell ref="I19:K19"/>
    <mergeCell ref="I20:K20"/>
    <mergeCell ref="A5:C5"/>
  </mergeCells>
  <printOptions horizontalCentered="1"/>
  <pageMargins left="0.70866141732283472" right="0.70866141732283472" top="0.23622047244094491" bottom="0"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Q38"/>
  <sheetViews>
    <sheetView topLeftCell="A15" zoomScale="85" zoomScaleNormal="85" zoomScaleSheetLayoutView="86" workbookViewId="0">
      <selection activeCell="H17" sqref="H17"/>
    </sheetView>
  </sheetViews>
  <sheetFormatPr defaultRowHeight="12.75" x14ac:dyDescent="0.2"/>
  <cols>
    <col min="1" max="1" width="19.5703125" bestFit="1" customWidth="1"/>
    <col min="2" max="2" width="19.5703125" customWidth="1"/>
    <col min="3" max="17" width="12" customWidth="1"/>
    <col min="23" max="23" width="11" customWidth="1"/>
    <col min="24" max="25" width="8.85546875" hidden="1" customWidth="1"/>
  </cols>
  <sheetData>
    <row r="2" spans="1:251" x14ac:dyDescent="0.2">
      <c r="F2" s="677"/>
      <c r="G2" s="677"/>
      <c r="H2" s="677"/>
      <c r="I2" s="677"/>
      <c r="J2" s="677"/>
      <c r="K2" s="677"/>
      <c r="L2" s="677"/>
      <c r="M2" s="1"/>
      <c r="N2" s="1"/>
      <c r="P2" s="46" t="s">
        <v>61</v>
      </c>
    </row>
    <row r="3" spans="1:251" ht="15" x14ac:dyDescent="0.25">
      <c r="A3" s="628" t="s">
        <v>59</v>
      </c>
      <c r="B3" s="628"/>
      <c r="C3" s="628"/>
      <c r="D3" s="628"/>
      <c r="E3" s="628"/>
      <c r="F3" s="628"/>
      <c r="G3" s="628"/>
      <c r="H3" s="628"/>
      <c r="I3" s="628"/>
      <c r="J3" s="628"/>
      <c r="K3" s="628"/>
      <c r="L3" s="628"/>
      <c r="M3" s="628"/>
      <c r="N3" s="628"/>
      <c r="O3" s="628"/>
      <c r="P3" s="628"/>
    </row>
    <row r="4" spans="1:251" ht="15.75" x14ac:dyDescent="0.25">
      <c r="A4" s="673" t="s">
        <v>741</v>
      </c>
      <c r="B4" s="673"/>
      <c r="C4" s="673"/>
      <c r="D4" s="673"/>
      <c r="E4" s="673"/>
      <c r="F4" s="673"/>
      <c r="G4" s="673"/>
      <c r="H4" s="673"/>
      <c r="I4" s="673"/>
      <c r="J4" s="673"/>
      <c r="K4" s="673"/>
      <c r="L4" s="673"/>
      <c r="M4" s="673"/>
      <c r="N4" s="673"/>
      <c r="O4" s="673"/>
      <c r="P4" s="67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row>
    <row r="6" spans="1:251" ht="15.75" x14ac:dyDescent="0.25">
      <c r="A6" s="675" t="s">
        <v>791</v>
      </c>
      <c r="B6" s="675"/>
      <c r="C6" s="675"/>
      <c r="D6" s="675"/>
      <c r="E6" s="675"/>
      <c r="F6" s="675"/>
      <c r="G6" s="675"/>
      <c r="H6" s="675"/>
      <c r="I6" s="675"/>
      <c r="J6" s="675"/>
      <c r="K6" s="675"/>
      <c r="L6" s="675"/>
      <c r="M6" s="675"/>
      <c r="N6" s="675"/>
      <c r="O6" s="675"/>
      <c r="P6" s="675"/>
      <c r="Q6" s="342"/>
      <c r="R6" s="342"/>
      <c r="S6" s="342"/>
      <c r="T6" s="342"/>
      <c r="U6" s="342"/>
      <c r="V6" s="342"/>
      <c r="W6" s="342"/>
      <c r="X6" s="342"/>
      <c r="Y6" s="342"/>
    </row>
    <row r="7" spans="1:251" ht="15.75" x14ac:dyDescent="0.25">
      <c r="A7" s="318"/>
      <c r="B7" s="318"/>
      <c r="C7" s="318"/>
      <c r="D7" s="318"/>
      <c r="E7" s="318"/>
      <c r="F7" s="318"/>
      <c r="G7" s="318"/>
      <c r="H7" s="318"/>
      <c r="I7" s="318"/>
      <c r="J7" s="318"/>
      <c r="K7" s="318"/>
      <c r="L7" s="318"/>
      <c r="M7" s="318"/>
      <c r="N7" s="318"/>
      <c r="O7" s="318"/>
      <c r="P7" s="318"/>
      <c r="Q7" s="342"/>
      <c r="R7" s="342"/>
      <c r="S7" s="342"/>
      <c r="T7" s="342"/>
      <c r="U7" s="342"/>
      <c r="V7" s="342"/>
      <c r="W7" s="342"/>
      <c r="X7" s="342"/>
      <c r="Y7" s="342"/>
    </row>
    <row r="8" spans="1:251" ht="15.75" x14ac:dyDescent="0.25">
      <c r="A8" s="695" t="s">
        <v>948</v>
      </c>
      <c r="B8" s="695"/>
      <c r="C8" s="695"/>
      <c r="D8" s="321"/>
      <c r="E8" s="321"/>
      <c r="F8" s="318"/>
      <c r="G8" s="318"/>
      <c r="H8" s="318"/>
      <c r="I8" s="318"/>
      <c r="J8" s="318"/>
      <c r="K8" s="318"/>
      <c r="L8" s="318"/>
      <c r="M8" s="318"/>
      <c r="N8" s="318"/>
      <c r="O8" s="318"/>
      <c r="P8" s="318"/>
      <c r="Q8" s="342"/>
      <c r="R8" s="342"/>
      <c r="S8" s="342"/>
      <c r="T8" s="342"/>
      <c r="U8" s="342"/>
      <c r="V8" s="342"/>
      <c r="W8" s="342"/>
      <c r="X8" s="342"/>
      <c r="Y8" s="342"/>
    </row>
    <row r="9" spans="1:251" ht="15"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row>
    <row r="10" spans="1:251" ht="15.75" x14ac:dyDescent="0.25">
      <c r="A10" s="342"/>
      <c r="B10" s="342"/>
      <c r="C10" s="342"/>
      <c r="D10" s="342"/>
      <c r="E10" s="342"/>
      <c r="F10" s="342"/>
      <c r="G10" s="342"/>
      <c r="H10" s="342"/>
      <c r="I10" s="342"/>
      <c r="J10" s="342"/>
      <c r="K10" s="342"/>
      <c r="L10" s="342"/>
      <c r="M10" s="342"/>
      <c r="N10" s="342"/>
      <c r="O10" s="342"/>
      <c r="P10" s="342"/>
      <c r="Q10" s="359"/>
      <c r="R10" s="342"/>
      <c r="S10" s="342"/>
      <c r="T10" s="342"/>
      <c r="U10" s="342"/>
      <c r="V10" s="342"/>
      <c r="W10" s="697"/>
      <c r="X10" s="697"/>
      <c r="Y10" s="697"/>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row>
    <row r="11" spans="1:251" ht="12.75" customHeight="1" x14ac:dyDescent="0.25">
      <c r="A11" s="698" t="s">
        <v>2</v>
      </c>
      <c r="B11" s="698" t="s">
        <v>113</v>
      </c>
      <c r="C11" s="700" t="s">
        <v>156</v>
      </c>
      <c r="D11" s="701"/>
      <c r="E11" s="702"/>
      <c r="F11" s="688" t="s">
        <v>829</v>
      </c>
      <c r="G11" s="689"/>
      <c r="H11" s="689"/>
      <c r="I11" s="689"/>
      <c r="J11" s="689"/>
      <c r="K11" s="689"/>
      <c r="L11" s="689"/>
      <c r="M11" s="689"/>
      <c r="N11" s="690"/>
      <c r="O11" s="707" t="s">
        <v>904</v>
      </c>
      <c r="P11" s="708"/>
      <c r="Q11" s="708"/>
      <c r="R11" s="319"/>
      <c r="S11" s="319"/>
      <c r="T11" s="319"/>
      <c r="U11" s="319"/>
      <c r="V11" s="319"/>
      <c r="W11" s="319"/>
      <c r="X11" s="319"/>
      <c r="Y11" s="319"/>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row>
    <row r="12" spans="1:251" ht="15.75" x14ac:dyDescent="0.25">
      <c r="A12" s="699"/>
      <c r="B12" s="699"/>
      <c r="C12" s="703"/>
      <c r="D12" s="704"/>
      <c r="E12" s="705"/>
      <c r="F12" s="653" t="s">
        <v>176</v>
      </c>
      <c r="G12" s="706"/>
      <c r="H12" s="654"/>
      <c r="I12" s="653" t="s">
        <v>177</v>
      </c>
      <c r="J12" s="706"/>
      <c r="K12" s="654"/>
      <c r="L12" s="631" t="s">
        <v>19</v>
      </c>
      <c r="M12" s="631"/>
      <c r="N12" s="631"/>
      <c r="O12" s="709"/>
      <c r="P12" s="710"/>
      <c r="Q12" s="710"/>
      <c r="R12" s="319"/>
      <c r="S12" s="319"/>
      <c r="T12" s="319"/>
      <c r="U12" s="319"/>
      <c r="V12" s="319"/>
      <c r="W12" s="319"/>
      <c r="X12" s="319"/>
      <c r="Y12" s="319"/>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row>
    <row r="13" spans="1:251" ht="31.5" x14ac:dyDescent="0.2">
      <c r="A13" s="343"/>
      <c r="B13" s="343"/>
      <c r="C13" s="344" t="s">
        <v>246</v>
      </c>
      <c r="D13" s="344" t="s">
        <v>247</v>
      </c>
      <c r="E13" s="344" t="s">
        <v>93</v>
      </c>
      <c r="F13" s="344" t="s">
        <v>246</v>
      </c>
      <c r="G13" s="344" t="s">
        <v>247</v>
      </c>
      <c r="H13" s="344" t="s">
        <v>19</v>
      </c>
      <c r="I13" s="344" t="s">
        <v>246</v>
      </c>
      <c r="J13" s="344" t="s">
        <v>247</v>
      </c>
      <c r="K13" s="344" t="s">
        <v>93</v>
      </c>
      <c r="L13" s="344" t="s">
        <v>246</v>
      </c>
      <c r="M13" s="344" t="s">
        <v>247</v>
      </c>
      <c r="N13" s="344" t="s">
        <v>19</v>
      </c>
      <c r="O13" s="322" t="s">
        <v>905</v>
      </c>
      <c r="P13" s="322" t="s">
        <v>906</v>
      </c>
      <c r="Q13" s="345" t="s">
        <v>907</v>
      </c>
      <c r="R13" s="319"/>
      <c r="S13" s="319"/>
      <c r="T13" s="319"/>
      <c r="U13" s="319"/>
      <c r="V13" s="319"/>
      <c r="W13" s="319"/>
      <c r="X13" s="319"/>
      <c r="Y13" s="319"/>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row>
    <row r="14" spans="1:251" ht="15" x14ac:dyDescent="0.2">
      <c r="A14" s="346">
        <v>1</v>
      </c>
      <c r="B14" s="347">
        <v>2</v>
      </c>
      <c r="C14" s="346">
        <v>3</v>
      </c>
      <c r="D14" s="346">
        <v>4</v>
      </c>
      <c r="E14" s="346">
        <v>5</v>
      </c>
      <c r="F14" s="346">
        <v>6</v>
      </c>
      <c r="G14" s="347">
        <v>7</v>
      </c>
      <c r="H14" s="346">
        <v>8</v>
      </c>
      <c r="I14" s="347">
        <v>9</v>
      </c>
      <c r="J14" s="346">
        <v>10</v>
      </c>
      <c r="K14" s="347">
        <v>11</v>
      </c>
      <c r="L14" s="346">
        <v>12</v>
      </c>
      <c r="M14" s="346">
        <v>13</v>
      </c>
      <c r="N14" s="346">
        <v>14</v>
      </c>
      <c r="O14" s="346">
        <v>15</v>
      </c>
      <c r="P14" s="347">
        <v>16</v>
      </c>
      <c r="Q14" s="346">
        <v>17</v>
      </c>
      <c r="R14" s="348"/>
      <c r="S14" s="348"/>
      <c r="T14" s="348"/>
      <c r="U14" s="348"/>
      <c r="V14" s="348"/>
      <c r="W14" s="348"/>
      <c r="X14" s="348"/>
      <c r="Y14" s="348"/>
      <c r="Z14" s="155"/>
      <c r="AA14" s="155"/>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spans="1:251" ht="31.5" customHeight="1" x14ac:dyDescent="0.2">
      <c r="A15" s="349"/>
      <c r="B15" s="711" t="s">
        <v>234</v>
      </c>
      <c r="C15" s="712"/>
      <c r="D15" s="713"/>
      <c r="E15" s="351"/>
      <c r="F15" s="349"/>
      <c r="G15" s="349"/>
      <c r="H15" s="351"/>
      <c r="I15" s="349"/>
      <c r="J15" s="349"/>
      <c r="K15" s="349"/>
      <c r="L15" s="349"/>
      <c r="M15" s="349"/>
      <c r="N15" s="349"/>
      <c r="O15" s="349"/>
      <c r="P15" s="352"/>
      <c r="Q15" s="352"/>
      <c r="R15" s="353"/>
      <c r="S15" s="353"/>
      <c r="T15" s="353"/>
      <c r="U15" s="353"/>
      <c r="V15" s="353"/>
      <c r="W15" s="353"/>
      <c r="X15" s="353"/>
      <c r="Y15" s="353"/>
      <c r="Z15" s="121"/>
      <c r="AA15" s="121"/>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row>
    <row r="16" spans="1:251" ht="31.5" customHeight="1" x14ac:dyDescent="0.25">
      <c r="A16" s="354">
        <v>1</v>
      </c>
      <c r="B16" s="350" t="s">
        <v>182</v>
      </c>
      <c r="C16" s="360">
        <f>E16*89.6%</f>
        <v>702.04287999999985</v>
      </c>
      <c r="D16" s="360">
        <f>E16-C16</f>
        <v>81.487120000000118</v>
      </c>
      <c r="E16" s="354">
        <v>783.53</v>
      </c>
      <c r="F16" s="360">
        <f>H16*89.6%</f>
        <v>649.50143999999989</v>
      </c>
      <c r="G16" s="360">
        <f>H16-F16</f>
        <v>75.388560000000098</v>
      </c>
      <c r="H16" s="354">
        <v>724.89</v>
      </c>
      <c r="I16" s="349">
        <v>0</v>
      </c>
      <c r="J16" s="349">
        <v>0</v>
      </c>
      <c r="K16" s="354">
        <v>0</v>
      </c>
      <c r="L16" s="360">
        <f>F16+I16</f>
        <v>649.50143999999989</v>
      </c>
      <c r="M16" s="360">
        <f>G16+J16</f>
        <v>75.388560000000098</v>
      </c>
      <c r="N16" s="362">
        <f t="shared" ref="N16:N21" si="0">SUM(L16:M16)</f>
        <v>724.89</v>
      </c>
      <c r="O16" s="360">
        <f>C16-L16</f>
        <v>52.541439999999966</v>
      </c>
      <c r="P16" s="361">
        <f>D16-M16</f>
        <v>6.0985600000000204</v>
      </c>
      <c r="Q16" s="363">
        <f t="shared" ref="Q16:Q21" si="1">SUM(O16:P16)</f>
        <v>58.639999999999986</v>
      </c>
      <c r="R16" s="353"/>
      <c r="S16" s="353"/>
      <c r="T16" s="353"/>
      <c r="U16" s="353"/>
      <c r="V16" s="353"/>
      <c r="W16" s="353"/>
      <c r="X16" s="353"/>
      <c r="Y16" s="353"/>
      <c r="Z16" s="121"/>
      <c r="AA16" s="121"/>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row>
    <row r="17" spans="1:25" ht="31.5" customHeight="1" x14ac:dyDescent="0.25">
      <c r="A17" s="354">
        <v>2</v>
      </c>
      <c r="B17" s="355" t="s">
        <v>128</v>
      </c>
      <c r="C17" s="360">
        <f t="shared" ref="C17:C26" si="2">E17*89.6%</f>
        <v>12198.726399999998</v>
      </c>
      <c r="D17" s="360">
        <f t="shared" ref="D17:D26" si="3">E17-C17</f>
        <v>1415.9236000000019</v>
      </c>
      <c r="E17" s="119">
        <v>13614.65</v>
      </c>
      <c r="F17" s="360">
        <f t="shared" ref="F17:F21" si="4">H17*89.6%</f>
        <v>7153.9417599999997</v>
      </c>
      <c r="G17" s="360">
        <f t="shared" ref="G17:G21" si="5">H17-F17</f>
        <v>830.3682400000007</v>
      </c>
      <c r="H17" s="119">
        <v>7984.31</v>
      </c>
      <c r="I17" s="361">
        <f>K17*89.6%</f>
        <v>4769.2915199999998</v>
      </c>
      <c r="J17" s="361">
        <f>K17-I17</f>
        <v>553.57848000000013</v>
      </c>
      <c r="K17" s="119">
        <v>5322.87</v>
      </c>
      <c r="L17" s="360">
        <f t="shared" ref="L17:L21" si="6">F17+I17</f>
        <v>11923.23328</v>
      </c>
      <c r="M17" s="360">
        <f t="shared" ref="M17:M21" si="7">G17+J17</f>
        <v>1383.9467200000008</v>
      </c>
      <c r="N17" s="363">
        <f t="shared" si="0"/>
        <v>13307.18</v>
      </c>
      <c r="O17" s="360">
        <f t="shared" ref="O17:O21" si="8">C17-L17</f>
        <v>275.49311999999736</v>
      </c>
      <c r="P17" s="361">
        <f t="shared" ref="P17:P21" si="9">D17-M17</f>
        <v>31.976880000001074</v>
      </c>
      <c r="Q17" s="363">
        <f t="shared" si="1"/>
        <v>307.46999999999844</v>
      </c>
      <c r="R17" s="342"/>
      <c r="S17" s="342"/>
      <c r="T17" s="695"/>
      <c r="U17" s="695"/>
      <c r="V17" s="695"/>
      <c r="W17" s="695"/>
      <c r="X17" s="342"/>
      <c r="Y17" s="342"/>
    </row>
    <row r="18" spans="1:25" ht="31.5" customHeight="1" x14ac:dyDescent="0.25">
      <c r="A18" s="354">
        <v>3</v>
      </c>
      <c r="B18" s="350" t="s">
        <v>129</v>
      </c>
      <c r="C18" s="360">
        <f t="shared" si="2"/>
        <v>210.61375999999998</v>
      </c>
      <c r="D18" s="360">
        <f t="shared" si="3"/>
        <v>24.446240000000017</v>
      </c>
      <c r="E18" s="119">
        <v>235.06</v>
      </c>
      <c r="F18" s="360">
        <f t="shared" si="4"/>
        <v>197.18271999999996</v>
      </c>
      <c r="G18" s="360">
        <f t="shared" si="5"/>
        <v>22.887280000000032</v>
      </c>
      <c r="H18" s="119">
        <v>220.07</v>
      </c>
      <c r="I18" s="361">
        <f t="shared" ref="I18:I21" si="10">K18*89.6%</f>
        <v>0</v>
      </c>
      <c r="J18" s="361">
        <f t="shared" ref="J18:J21" si="11">K18-I18</f>
        <v>0</v>
      </c>
      <c r="K18" s="119">
        <v>0</v>
      </c>
      <c r="L18" s="360">
        <f t="shared" si="6"/>
        <v>197.18271999999996</v>
      </c>
      <c r="M18" s="360">
        <f t="shared" si="7"/>
        <v>22.887280000000032</v>
      </c>
      <c r="N18" s="363">
        <f t="shared" si="0"/>
        <v>220.07</v>
      </c>
      <c r="O18" s="360">
        <f t="shared" si="8"/>
        <v>13.431040000000024</v>
      </c>
      <c r="P18" s="361">
        <f t="shared" si="9"/>
        <v>1.5589599999999848</v>
      </c>
      <c r="Q18" s="363">
        <f t="shared" si="1"/>
        <v>14.990000000000009</v>
      </c>
      <c r="R18" s="342"/>
      <c r="S18" s="342"/>
      <c r="T18" s="342"/>
      <c r="U18" s="342"/>
      <c r="V18" s="342"/>
      <c r="W18" s="342"/>
      <c r="X18" s="342"/>
      <c r="Y18" s="342"/>
    </row>
    <row r="19" spans="1:25" ht="31.5" customHeight="1" x14ac:dyDescent="0.25">
      <c r="A19" s="354">
        <v>4</v>
      </c>
      <c r="B19" s="355" t="s">
        <v>130</v>
      </c>
      <c r="C19" s="360">
        <f t="shared" si="2"/>
        <v>250.01087999999996</v>
      </c>
      <c r="D19" s="360">
        <f t="shared" si="3"/>
        <v>29.019120000000015</v>
      </c>
      <c r="E19" s="119">
        <v>279.02999999999997</v>
      </c>
      <c r="F19" s="360">
        <f t="shared" si="4"/>
        <v>222.70975999999999</v>
      </c>
      <c r="G19" s="360">
        <f t="shared" si="5"/>
        <v>25.850240000000014</v>
      </c>
      <c r="H19" s="119">
        <v>248.56</v>
      </c>
      <c r="I19" s="361">
        <f t="shared" si="10"/>
        <v>0</v>
      </c>
      <c r="J19" s="361">
        <f t="shared" si="11"/>
        <v>0</v>
      </c>
      <c r="K19" s="119">
        <v>0</v>
      </c>
      <c r="L19" s="360">
        <f t="shared" si="6"/>
        <v>222.70975999999999</v>
      </c>
      <c r="M19" s="360">
        <f t="shared" si="7"/>
        <v>25.850240000000014</v>
      </c>
      <c r="N19" s="363">
        <f t="shared" si="0"/>
        <v>248.56</v>
      </c>
      <c r="O19" s="360">
        <f t="shared" si="8"/>
        <v>27.301119999999969</v>
      </c>
      <c r="P19" s="361">
        <f t="shared" si="9"/>
        <v>3.1688800000000015</v>
      </c>
      <c r="Q19" s="363">
        <f t="shared" si="1"/>
        <v>30.46999999999997</v>
      </c>
      <c r="R19" s="342"/>
      <c r="S19" s="342"/>
      <c r="T19" s="342"/>
      <c r="U19" s="342"/>
      <c r="V19" s="342"/>
      <c r="W19" s="342"/>
      <c r="X19" s="342"/>
      <c r="Y19" s="342"/>
    </row>
    <row r="20" spans="1:25" ht="31.5" customHeight="1" x14ac:dyDescent="0.25">
      <c r="A20" s="354">
        <v>5</v>
      </c>
      <c r="B20" s="350" t="s">
        <v>131</v>
      </c>
      <c r="C20" s="360">
        <f t="shared" si="2"/>
        <v>1705.6255999999998</v>
      </c>
      <c r="D20" s="360">
        <f t="shared" si="3"/>
        <v>197.97440000000006</v>
      </c>
      <c r="E20" s="119">
        <v>1903.6</v>
      </c>
      <c r="F20" s="360">
        <f t="shared" si="4"/>
        <v>1023.37536</v>
      </c>
      <c r="G20" s="360">
        <f t="shared" si="5"/>
        <v>118.78464000000008</v>
      </c>
      <c r="H20" s="119">
        <v>1142.1600000000001</v>
      </c>
      <c r="I20" s="361">
        <f t="shared" si="10"/>
        <v>682.25023999999996</v>
      </c>
      <c r="J20" s="361">
        <f t="shared" si="11"/>
        <v>79.189760000000092</v>
      </c>
      <c r="K20" s="119">
        <v>761.44</v>
      </c>
      <c r="L20" s="360">
        <f t="shared" si="6"/>
        <v>1705.6255999999998</v>
      </c>
      <c r="M20" s="360">
        <f t="shared" si="7"/>
        <v>197.97440000000017</v>
      </c>
      <c r="N20" s="363">
        <f t="shared" si="0"/>
        <v>1903.6</v>
      </c>
      <c r="O20" s="360">
        <f t="shared" si="8"/>
        <v>0</v>
      </c>
      <c r="P20" s="361">
        <f t="shared" si="9"/>
        <v>0</v>
      </c>
      <c r="Q20" s="363">
        <f t="shared" si="1"/>
        <v>0</v>
      </c>
      <c r="R20" s="342"/>
      <c r="S20" s="342"/>
      <c r="T20" s="342"/>
      <c r="U20" s="342"/>
      <c r="V20" s="342"/>
      <c r="W20" s="342"/>
      <c r="X20" s="342"/>
      <c r="Y20" s="342"/>
    </row>
    <row r="21" spans="1:25" s="15" customFormat="1" ht="31.5" customHeight="1" x14ac:dyDescent="0.25">
      <c r="A21" s="357"/>
      <c r="B21" s="358" t="s">
        <v>93</v>
      </c>
      <c r="C21" s="362">
        <f t="shared" si="2"/>
        <v>15067.019519999998</v>
      </c>
      <c r="D21" s="362">
        <f t="shared" si="3"/>
        <v>1748.850480000001</v>
      </c>
      <c r="E21" s="119">
        <f>SUM(E16:E20)</f>
        <v>16815.87</v>
      </c>
      <c r="F21" s="362">
        <f t="shared" si="4"/>
        <v>9246.7110399999983</v>
      </c>
      <c r="G21" s="362">
        <f t="shared" si="5"/>
        <v>1073.2789600000015</v>
      </c>
      <c r="H21" s="119">
        <f>SUM(H16:H20)</f>
        <v>10319.99</v>
      </c>
      <c r="I21" s="363">
        <f t="shared" si="10"/>
        <v>5451.5417599999992</v>
      </c>
      <c r="J21" s="363">
        <f t="shared" si="11"/>
        <v>632.76824000000033</v>
      </c>
      <c r="K21" s="119">
        <f>SUM(K16:K20)</f>
        <v>6084.3099999999995</v>
      </c>
      <c r="L21" s="362">
        <f t="shared" si="6"/>
        <v>14698.252799999998</v>
      </c>
      <c r="M21" s="362">
        <f t="shared" si="7"/>
        <v>1706.0472000000018</v>
      </c>
      <c r="N21" s="363">
        <f t="shared" si="0"/>
        <v>16404.3</v>
      </c>
      <c r="O21" s="362">
        <f t="shared" si="8"/>
        <v>368.76671999999962</v>
      </c>
      <c r="P21" s="363">
        <f t="shared" si="9"/>
        <v>42.803279999999177</v>
      </c>
      <c r="Q21" s="363">
        <f t="shared" si="1"/>
        <v>411.5699999999988</v>
      </c>
      <c r="R21" s="342"/>
      <c r="S21" s="342"/>
      <c r="T21" s="342"/>
      <c r="U21" s="342"/>
      <c r="V21" s="342"/>
      <c r="W21" s="342"/>
      <c r="X21" s="342"/>
      <c r="Y21" s="342"/>
    </row>
    <row r="22" spans="1:25" ht="31.5" customHeight="1" x14ac:dyDescent="0.25">
      <c r="A22" s="354"/>
      <c r="B22" s="714" t="s">
        <v>235</v>
      </c>
      <c r="C22" s="715"/>
      <c r="D22" s="715"/>
      <c r="E22" s="716"/>
      <c r="F22" s="352"/>
      <c r="G22" s="352"/>
      <c r="H22" s="356"/>
      <c r="I22" s="352"/>
      <c r="J22" s="352"/>
      <c r="K22" s="352"/>
      <c r="L22" s="352"/>
      <c r="M22" s="352"/>
      <c r="N22" s="352"/>
      <c r="O22" s="352"/>
      <c r="P22" s="352"/>
      <c r="Q22" s="352"/>
      <c r="R22" s="342"/>
      <c r="S22" s="342"/>
      <c r="T22" s="342"/>
      <c r="U22" s="342"/>
      <c r="V22" s="342"/>
      <c r="W22" s="342"/>
      <c r="X22" s="342"/>
      <c r="Y22" s="342"/>
    </row>
    <row r="23" spans="1:25" ht="31.5" customHeight="1" x14ac:dyDescent="0.25">
      <c r="A23" s="354">
        <v>6</v>
      </c>
      <c r="B23" s="350" t="s">
        <v>184</v>
      </c>
      <c r="C23" s="349">
        <f t="shared" si="2"/>
        <v>0</v>
      </c>
      <c r="D23" s="349">
        <f t="shared" si="3"/>
        <v>0</v>
      </c>
      <c r="E23" s="119">
        <v>0</v>
      </c>
      <c r="F23" s="349">
        <f t="shared" ref="F23:F26" si="12">H23*89.6%</f>
        <v>0</v>
      </c>
      <c r="G23" s="349">
        <f t="shared" ref="G23:G26" si="13">H23-F23</f>
        <v>0</v>
      </c>
      <c r="H23" s="119">
        <v>0</v>
      </c>
      <c r="I23" s="349">
        <f t="shared" ref="I23:I26" si="14">K23*89.6%</f>
        <v>0</v>
      </c>
      <c r="J23" s="349">
        <f t="shared" ref="J23:J26" si="15">K23-I23</f>
        <v>0</v>
      </c>
      <c r="K23" s="119">
        <v>0</v>
      </c>
      <c r="L23" s="349">
        <f t="shared" ref="L23:L26" si="16">N23*89.6%</f>
        <v>0</v>
      </c>
      <c r="M23" s="349">
        <f t="shared" ref="M23:M26" si="17">N23-L23</f>
        <v>0</v>
      </c>
      <c r="N23" s="119">
        <v>0</v>
      </c>
      <c r="O23" s="349">
        <f t="shared" ref="O23:O26" si="18">Q23*89.6%</f>
        <v>0</v>
      </c>
      <c r="P23" s="349">
        <f t="shared" ref="P23:P26" si="19">Q23-O23</f>
        <v>0</v>
      </c>
      <c r="Q23" s="119">
        <v>0</v>
      </c>
      <c r="R23" s="342"/>
      <c r="S23" s="342"/>
      <c r="T23" s="342"/>
      <c r="U23" s="342"/>
      <c r="V23" s="342"/>
      <c r="W23" s="342"/>
      <c r="X23" s="342"/>
      <c r="Y23" s="342"/>
    </row>
    <row r="24" spans="1:25" ht="31.5" customHeight="1" x14ac:dyDescent="0.25">
      <c r="A24" s="354">
        <v>7</v>
      </c>
      <c r="B24" s="355" t="s">
        <v>133</v>
      </c>
      <c r="C24" s="349">
        <f t="shared" si="2"/>
        <v>0</v>
      </c>
      <c r="D24" s="349">
        <f t="shared" si="3"/>
        <v>0</v>
      </c>
      <c r="E24" s="119">
        <v>0</v>
      </c>
      <c r="F24" s="349">
        <f t="shared" si="12"/>
        <v>0</v>
      </c>
      <c r="G24" s="349">
        <f t="shared" si="13"/>
        <v>0</v>
      </c>
      <c r="H24" s="119">
        <v>0</v>
      </c>
      <c r="I24" s="349">
        <f t="shared" si="14"/>
        <v>0</v>
      </c>
      <c r="J24" s="349">
        <f t="shared" si="15"/>
        <v>0</v>
      </c>
      <c r="K24" s="119">
        <v>0</v>
      </c>
      <c r="L24" s="349">
        <f t="shared" si="16"/>
        <v>0</v>
      </c>
      <c r="M24" s="349">
        <f t="shared" si="17"/>
        <v>0</v>
      </c>
      <c r="N24" s="119">
        <v>0</v>
      </c>
      <c r="O24" s="349">
        <f t="shared" si="18"/>
        <v>0</v>
      </c>
      <c r="P24" s="349">
        <f t="shared" si="19"/>
        <v>0</v>
      </c>
      <c r="Q24" s="119">
        <v>0</v>
      </c>
      <c r="R24" s="342"/>
      <c r="S24" s="342"/>
      <c r="T24" s="342"/>
      <c r="U24" s="342"/>
      <c r="V24" s="342"/>
      <c r="W24" s="342"/>
      <c r="X24" s="342"/>
      <c r="Y24" s="342"/>
    </row>
    <row r="25" spans="1:25" ht="31.5" customHeight="1" x14ac:dyDescent="0.25">
      <c r="A25" s="354">
        <v>8</v>
      </c>
      <c r="B25" s="350" t="s">
        <v>849</v>
      </c>
      <c r="C25" s="349">
        <f t="shared" si="2"/>
        <v>0</v>
      </c>
      <c r="D25" s="349">
        <f t="shared" si="3"/>
        <v>0</v>
      </c>
      <c r="E25" s="119">
        <v>0</v>
      </c>
      <c r="F25" s="349">
        <f t="shared" si="12"/>
        <v>0</v>
      </c>
      <c r="G25" s="349">
        <f t="shared" si="13"/>
        <v>0</v>
      </c>
      <c r="H25" s="119">
        <v>0</v>
      </c>
      <c r="I25" s="349">
        <f t="shared" si="14"/>
        <v>0</v>
      </c>
      <c r="J25" s="349">
        <f t="shared" si="15"/>
        <v>0</v>
      </c>
      <c r="K25" s="119">
        <v>0</v>
      </c>
      <c r="L25" s="349">
        <f t="shared" si="16"/>
        <v>0</v>
      </c>
      <c r="M25" s="349">
        <f t="shared" si="17"/>
        <v>0</v>
      </c>
      <c r="N25" s="119">
        <v>0</v>
      </c>
      <c r="O25" s="349">
        <f t="shared" si="18"/>
        <v>0</v>
      </c>
      <c r="P25" s="349">
        <f t="shared" si="19"/>
        <v>0</v>
      </c>
      <c r="Q25" s="119">
        <v>0</v>
      </c>
      <c r="R25" s="342"/>
      <c r="S25" s="342"/>
      <c r="T25" s="342"/>
      <c r="U25" s="342"/>
      <c r="V25" s="342"/>
      <c r="W25" s="342"/>
      <c r="X25" s="342"/>
      <c r="Y25" s="342"/>
    </row>
    <row r="26" spans="1:25" ht="31.5" customHeight="1" x14ac:dyDescent="0.25">
      <c r="A26" s="352"/>
      <c r="B26" s="355" t="s">
        <v>93</v>
      </c>
      <c r="C26" s="349">
        <f t="shared" si="2"/>
        <v>0</v>
      </c>
      <c r="D26" s="349">
        <f t="shared" si="3"/>
        <v>0</v>
      </c>
      <c r="E26" s="119">
        <v>0</v>
      </c>
      <c r="F26" s="349">
        <f t="shared" si="12"/>
        <v>0</v>
      </c>
      <c r="G26" s="349">
        <f t="shared" si="13"/>
        <v>0</v>
      </c>
      <c r="H26" s="119">
        <v>0</v>
      </c>
      <c r="I26" s="349">
        <f t="shared" si="14"/>
        <v>0</v>
      </c>
      <c r="J26" s="349">
        <f t="shared" si="15"/>
        <v>0</v>
      </c>
      <c r="K26" s="119">
        <v>0</v>
      </c>
      <c r="L26" s="349">
        <f t="shared" si="16"/>
        <v>0</v>
      </c>
      <c r="M26" s="349">
        <f t="shared" si="17"/>
        <v>0</v>
      </c>
      <c r="N26" s="119">
        <v>0</v>
      </c>
      <c r="O26" s="349">
        <f t="shared" si="18"/>
        <v>0</v>
      </c>
      <c r="P26" s="349">
        <f t="shared" si="19"/>
        <v>0</v>
      </c>
      <c r="Q26" s="119">
        <v>0</v>
      </c>
      <c r="R26" s="342"/>
      <c r="S26" s="342"/>
      <c r="T26" s="342"/>
      <c r="U26" s="342"/>
      <c r="V26" s="342"/>
      <c r="W26" s="342"/>
      <c r="X26" s="342"/>
      <c r="Y26" s="342"/>
    </row>
    <row r="27" spans="1:25" ht="31.5" customHeight="1" x14ac:dyDescent="0.25">
      <c r="A27" s="352"/>
      <c r="B27" s="355" t="s">
        <v>38</v>
      </c>
      <c r="C27" s="362">
        <f>C21+C26</f>
        <v>15067.019519999998</v>
      </c>
      <c r="D27" s="362">
        <f t="shared" ref="D27:Q27" si="20">D21+D26</f>
        <v>1748.850480000001</v>
      </c>
      <c r="E27" s="362">
        <f t="shared" si="20"/>
        <v>16815.87</v>
      </c>
      <c r="F27" s="362">
        <f t="shared" si="20"/>
        <v>9246.7110399999983</v>
      </c>
      <c r="G27" s="362">
        <f t="shared" si="20"/>
        <v>1073.2789600000015</v>
      </c>
      <c r="H27" s="362">
        <f t="shared" si="20"/>
        <v>10319.99</v>
      </c>
      <c r="I27" s="362">
        <f t="shared" si="20"/>
        <v>5451.5417599999992</v>
      </c>
      <c r="J27" s="362">
        <f t="shared" si="20"/>
        <v>632.76824000000033</v>
      </c>
      <c r="K27" s="362">
        <f t="shared" si="20"/>
        <v>6084.3099999999995</v>
      </c>
      <c r="L27" s="362">
        <f t="shared" si="20"/>
        <v>14698.252799999998</v>
      </c>
      <c r="M27" s="362">
        <f t="shared" si="20"/>
        <v>1706.0472000000018</v>
      </c>
      <c r="N27" s="362">
        <f t="shared" si="20"/>
        <v>16404.3</v>
      </c>
      <c r="O27" s="362">
        <f t="shared" si="20"/>
        <v>368.76671999999962</v>
      </c>
      <c r="P27" s="362">
        <f t="shared" si="20"/>
        <v>42.803279999999177</v>
      </c>
      <c r="Q27" s="362">
        <f t="shared" si="20"/>
        <v>411.5699999999988</v>
      </c>
      <c r="R27" s="342"/>
      <c r="S27" s="342"/>
      <c r="T27" s="342"/>
      <c r="U27" s="342"/>
      <c r="V27" s="342"/>
      <c r="W27" s="342"/>
      <c r="X27" s="342"/>
      <c r="Y27" s="342"/>
    </row>
    <row r="28" spans="1:25" ht="17.25" customHeight="1" x14ac:dyDescent="0.25">
      <c r="A28" s="364"/>
      <c r="B28" s="365"/>
      <c r="C28" s="366"/>
      <c r="D28" s="366"/>
      <c r="E28" s="366"/>
      <c r="F28" s="366"/>
      <c r="G28" s="366"/>
      <c r="H28" s="366"/>
      <c r="I28" s="366"/>
      <c r="J28" s="366"/>
      <c r="K28" s="366"/>
      <c r="L28" s="366"/>
      <c r="M28" s="366"/>
      <c r="N28" s="366"/>
      <c r="O28" s="366"/>
      <c r="P28" s="366"/>
      <c r="Q28" s="366"/>
      <c r="R28" s="342"/>
      <c r="S28" s="342"/>
      <c r="T28" s="342"/>
      <c r="U28" s="342"/>
      <c r="V28" s="342"/>
      <c r="W28" s="342"/>
      <c r="X28" s="342"/>
      <c r="Y28" s="342"/>
    </row>
    <row r="29" spans="1:25" ht="29.25" customHeight="1" x14ac:dyDescent="0.25">
      <c r="A29" s="696" t="s">
        <v>959</v>
      </c>
      <c r="B29" s="582" t="s">
        <v>113</v>
      </c>
      <c r="C29" s="589" t="s">
        <v>178</v>
      </c>
      <c r="D29" s="583" t="s">
        <v>692</v>
      </c>
      <c r="E29" s="366"/>
      <c r="F29" s="366"/>
      <c r="G29" s="366"/>
      <c r="H29" s="366"/>
      <c r="I29" s="366"/>
      <c r="J29" s="366"/>
      <c r="K29" s="366"/>
      <c r="L29" s="366"/>
      <c r="M29" s="366"/>
      <c r="N29" s="366"/>
      <c r="O29" s="366"/>
      <c r="P29" s="366"/>
      <c r="Q29" s="366"/>
      <c r="R29" s="342"/>
      <c r="S29" s="342"/>
      <c r="T29" s="342"/>
      <c r="U29" s="342"/>
      <c r="V29" s="342"/>
      <c r="W29" s="342"/>
      <c r="X29" s="342"/>
      <c r="Y29" s="342"/>
    </row>
    <row r="30" spans="1:25" ht="17.25" customHeight="1" x14ac:dyDescent="0.25">
      <c r="A30" s="696"/>
      <c r="B30" s="582" t="s">
        <v>182</v>
      </c>
      <c r="C30" s="586">
        <v>294.27</v>
      </c>
      <c r="D30" s="587">
        <v>0</v>
      </c>
      <c r="E30" s="366"/>
      <c r="F30" s="366"/>
      <c r="G30" s="366"/>
      <c r="H30" s="366"/>
      <c r="I30" s="366"/>
      <c r="J30" s="366"/>
      <c r="K30" s="366"/>
      <c r="L30" s="366"/>
      <c r="M30" s="366"/>
      <c r="N30" s="366"/>
      <c r="O30" s="366"/>
      <c r="P30" s="366"/>
      <c r="Q30" s="366"/>
      <c r="R30" s="342"/>
      <c r="S30" s="342"/>
      <c r="T30" s="342"/>
      <c r="U30" s="342"/>
      <c r="V30" s="342"/>
      <c r="W30" s="342"/>
      <c r="X30" s="342"/>
      <c r="Y30" s="342"/>
    </row>
    <row r="31" spans="1:25" ht="17.25" customHeight="1" x14ac:dyDescent="0.25">
      <c r="A31" s="696"/>
      <c r="B31" s="582" t="s">
        <v>128</v>
      </c>
      <c r="C31" s="587">
        <v>3369.8</v>
      </c>
      <c r="D31" s="587">
        <v>2246.5300000000002</v>
      </c>
      <c r="E31" s="366"/>
      <c r="F31" s="366"/>
      <c r="G31" s="366"/>
      <c r="H31" s="366"/>
      <c r="I31" s="366"/>
      <c r="J31" s="366"/>
      <c r="K31" s="366"/>
      <c r="L31" s="366"/>
      <c r="M31" s="366"/>
      <c r="N31" s="366"/>
      <c r="O31" s="366"/>
      <c r="P31" s="366"/>
      <c r="Q31" s="366"/>
      <c r="R31" s="342"/>
      <c r="S31" s="342"/>
      <c r="T31" s="342"/>
      <c r="U31" s="342"/>
      <c r="V31" s="342"/>
      <c r="W31" s="342"/>
      <c r="X31" s="342"/>
      <c r="Y31" s="342"/>
    </row>
    <row r="32" spans="1:25" ht="17.25" customHeight="1" x14ac:dyDescent="0.25">
      <c r="A32" s="696"/>
      <c r="B32" s="584" t="s">
        <v>129</v>
      </c>
      <c r="C32" s="587">
        <v>88.03</v>
      </c>
      <c r="D32" s="587">
        <v>0</v>
      </c>
      <c r="E32" s="366"/>
      <c r="F32" s="366"/>
      <c r="G32" s="366"/>
      <c r="H32" s="366"/>
      <c r="I32" s="366"/>
      <c r="J32" s="366"/>
      <c r="K32" s="366"/>
      <c r="L32" s="366"/>
      <c r="M32" s="366"/>
      <c r="N32" s="366"/>
      <c r="O32" s="366"/>
      <c r="P32" s="366"/>
      <c r="Q32" s="366"/>
      <c r="R32" s="342"/>
      <c r="S32" s="342"/>
      <c r="T32" s="342"/>
      <c r="U32" s="342"/>
      <c r="V32" s="342"/>
      <c r="W32" s="342"/>
      <c r="X32" s="342"/>
      <c r="Y32" s="342"/>
    </row>
    <row r="33" spans="1:32" ht="21" customHeight="1" x14ac:dyDescent="0.25">
      <c r="A33" s="364"/>
      <c r="B33" s="582" t="s">
        <v>130</v>
      </c>
      <c r="C33" s="587">
        <v>113.64</v>
      </c>
      <c r="D33" s="587">
        <v>0</v>
      </c>
      <c r="E33" s="366"/>
      <c r="F33" s="366"/>
      <c r="G33" s="366"/>
      <c r="H33" s="366"/>
      <c r="I33" s="366"/>
      <c r="J33" s="366"/>
      <c r="K33" s="366"/>
      <c r="L33" s="366"/>
      <c r="M33" s="366"/>
      <c r="N33" s="366"/>
      <c r="O33" s="366"/>
      <c r="P33" s="366"/>
      <c r="Q33" s="366"/>
      <c r="R33" s="342"/>
      <c r="S33" s="342"/>
      <c r="T33" s="342"/>
      <c r="U33" s="342"/>
      <c r="V33" s="342"/>
      <c r="W33" s="342"/>
      <c r="X33" s="342"/>
      <c r="Y33" s="342"/>
    </row>
    <row r="34" spans="1:32" ht="18.75" customHeight="1" x14ac:dyDescent="0.2">
      <c r="A34" s="342"/>
      <c r="B34" s="584" t="s">
        <v>131</v>
      </c>
      <c r="C34" s="586">
        <v>456.86</v>
      </c>
      <c r="D34" s="586">
        <v>304.57</v>
      </c>
      <c r="E34" s="342"/>
      <c r="F34" s="342"/>
      <c r="G34" s="342"/>
      <c r="H34" s="342"/>
      <c r="I34" s="342"/>
      <c r="J34" s="342"/>
      <c r="K34" s="342"/>
      <c r="L34" s="342"/>
      <c r="M34" s="342"/>
      <c r="N34" s="342"/>
      <c r="O34" s="342"/>
      <c r="P34" s="342"/>
      <c r="Q34" s="342"/>
      <c r="R34" s="342"/>
      <c r="S34" s="342"/>
      <c r="T34" s="342"/>
      <c r="U34" s="342"/>
      <c r="V34" s="342"/>
      <c r="W34" s="342"/>
      <c r="X34" s="342"/>
      <c r="Y34" s="342"/>
    </row>
    <row r="35" spans="1:32" ht="25.5" customHeight="1" x14ac:dyDescent="0.25">
      <c r="A35" s="13" t="s">
        <v>12</v>
      </c>
      <c r="B35" s="585" t="s">
        <v>93</v>
      </c>
      <c r="C35" s="588">
        <f>SUM(C30:C34)</f>
        <v>4322.6000000000004</v>
      </c>
      <c r="D35" s="587">
        <f>SUM(D30:D34)</f>
        <v>2551.1000000000004</v>
      </c>
      <c r="E35" s="13"/>
      <c r="F35" s="13"/>
      <c r="G35" s="13"/>
      <c r="H35" s="13"/>
      <c r="I35" s="13"/>
      <c r="J35" s="13"/>
      <c r="K35" s="13"/>
      <c r="L35" s="13"/>
      <c r="M35" s="13"/>
      <c r="N35" s="13"/>
      <c r="O35" s="694" t="s">
        <v>13</v>
      </c>
      <c r="P35" s="694"/>
      <c r="Q35" s="13"/>
      <c r="R35" s="342"/>
      <c r="S35" s="342"/>
      <c r="T35" s="342"/>
      <c r="U35" s="342"/>
      <c r="V35" s="342"/>
      <c r="W35" s="342"/>
      <c r="X35" s="342"/>
      <c r="Y35" s="342"/>
      <c r="Z35" s="15"/>
      <c r="AA35" s="15"/>
    </row>
    <row r="36" spans="1:32" ht="15.75" customHeight="1" x14ac:dyDescent="0.2">
      <c r="B36" s="320"/>
      <c r="C36" s="320"/>
      <c r="D36" s="320"/>
      <c r="E36" s="320"/>
      <c r="F36" s="320"/>
      <c r="G36" s="320"/>
      <c r="H36" s="320"/>
      <c r="I36" s="320"/>
      <c r="J36" s="320"/>
      <c r="K36" s="320"/>
      <c r="L36" s="320"/>
      <c r="M36" s="320"/>
      <c r="N36" s="694" t="s">
        <v>14</v>
      </c>
      <c r="O36" s="694"/>
      <c r="P36" s="694"/>
      <c r="Q36" s="694"/>
      <c r="R36" s="320"/>
      <c r="S36" s="320"/>
      <c r="T36" s="320"/>
      <c r="U36" s="320"/>
      <c r="V36" s="320"/>
      <c r="W36" s="320"/>
      <c r="X36" s="320"/>
      <c r="Y36" s="320"/>
      <c r="Z36" s="15"/>
      <c r="AA36" s="15"/>
    </row>
    <row r="37" spans="1:32" ht="15.75" customHeight="1" x14ac:dyDescent="0.2">
      <c r="B37" s="320"/>
      <c r="C37" s="320"/>
      <c r="D37" s="320"/>
      <c r="E37" s="320"/>
      <c r="F37" s="320"/>
      <c r="G37" s="320"/>
      <c r="H37" s="320"/>
      <c r="I37" s="320"/>
      <c r="J37" s="320"/>
      <c r="K37" s="320"/>
      <c r="L37" s="320"/>
      <c r="M37" s="694" t="s">
        <v>20</v>
      </c>
      <c r="N37" s="694"/>
      <c r="O37" s="694"/>
      <c r="P37" s="694"/>
      <c r="Q37" s="694"/>
      <c r="R37" s="319"/>
      <c r="S37" s="319"/>
      <c r="T37" s="319"/>
      <c r="U37" s="319"/>
      <c r="V37" s="319"/>
      <c r="W37" s="319"/>
      <c r="X37" s="319"/>
      <c r="Y37" s="319"/>
      <c r="Z37" s="120"/>
      <c r="AA37" s="120"/>
      <c r="AB37" s="120"/>
      <c r="AC37" s="120"/>
      <c r="AD37" s="120"/>
      <c r="AE37" s="120"/>
      <c r="AF37" s="120"/>
    </row>
    <row r="38" spans="1:32" ht="15.75" x14ac:dyDescent="0.25">
      <c r="A38" s="13"/>
      <c r="B38" s="13"/>
      <c r="C38" s="13"/>
      <c r="D38" s="13"/>
      <c r="E38" s="13"/>
      <c r="F38" s="13"/>
      <c r="G38" s="13"/>
      <c r="H38" s="13"/>
      <c r="I38" s="13"/>
      <c r="J38" s="13"/>
      <c r="K38" s="13"/>
      <c r="L38" s="13"/>
      <c r="M38" s="13"/>
      <c r="N38" s="13"/>
      <c r="O38" s="317" t="s">
        <v>86</v>
      </c>
      <c r="P38" s="317"/>
      <c r="Q38" s="317"/>
      <c r="R38" s="13"/>
      <c r="S38" s="13"/>
      <c r="T38" s="13"/>
      <c r="U38" s="13"/>
      <c r="V38" s="342"/>
      <c r="W38" s="342"/>
      <c r="X38" s="342"/>
      <c r="Y38" s="342"/>
      <c r="Z38" s="14"/>
      <c r="AA38" s="14"/>
    </row>
  </sheetData>
  <mergeCells count="21">
    <mergeCell ref="T17:W17"/>
    <mergeCell ref="W10:Y10"/>
    <mergeCell ref="A11:A12"/>
    <mergeCell ref="B11:B12"/>
    <mergeCell ref="O35:P35"/>
    <mergeCell ref="C11:E12"/>
    <mergeCell ref="F12:H12"/>
    <mergeCell ref="I12:K12"/>
    <mergeCell ref="L12:N12"/>
    <mergeCell ref="F11:N11"/>
    <mergeCell ref="O11:Q12"/>
    <mergeCell ref="B15:D15"/>
    <mergeCell ref="B22:E22"/>
    <mergeCell ref="N36:Q36"/>
    <mergeCell ref="M37:Q37"/>
    <mergeCell ref="F2:L2"/>
    <mergeCell ref="A3:P3"/>
    <mergeCell ref="A4:P4"/>
    <mergeCell ref="A6:P6"/>
    <mergeCell ref="A8:C8"/>
    <mergeCell ref="A29:A32"/>
  </mergeCells>
  <printOptions horizontalCentered="1"/>
  <pageMargins left="0.70866141732283472" right="0.70866141732283472" top="0.23622047244094491" bottom="0" header="0.31496062992125984" footer="0.31496062992125984"/>
  <pageSetup paperSize="9" scale="61" orientation="landscape" r:id="rId1"/>
  <colBreaks count="1" manualBreakCount="1">
    <brk id="18"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SheetLayoutView="80" workbookViewId="0">
      <selection activeCell="A5" sqref="A5:C5"/>
    </sheetView>
  </sheetViews>
  <sheetFormatPr defaultRowHeight="12.75" x14ac:dyDescent="0.2"/>
  <cols>
    <col min="1" max="1" width="7.85546875" customWidth="1"/>
    <col min="2" max="2" width="14.42578125" customWidth="1"/>
    <col min="4" max="4" width="8.5703125" customWidth="1"/>
    <col min="6" max="6" width="8.7109375" customWidth="1"/>
    <col min="7" max="7" width="11.7109375" customWidth="1"/>
    <col min="8" max="8" width="13" customWidth="1"/>
    <col min="9" max="9" width="12.28515625" customWidth="1"/>
    <col min="10" max="10" width="12.5703125" customWidth="1"/>
    <col min="11" max="11" width="11.7109375" customWidth="1"/>
    <col min="12" max="12" width="12.28515625" customWidth="1"/>
    <col min="13" max="13" width="12.85546875" customWidth="1"/>
    <col min="14" max="14" width="12" customWidth="1"/>
    <col min="15" max="15" width="11.85546875" customWidth="1"/>
  </cols>
  <sheetData>
    <row r="1" spans="1:15" ht="18" x14ac:dyDescent="0.35">
      <c r="A1" s="765" t="s">
        <v>0</v>
      </c>
      <c r="B1" s="765"/>
      <c r="C1" s="765"/>
      <c r="D1" s="765"/>
      <c r="E1" s="765"/>
      <c r="F1" s="765"/>
      <c r="G1" s="765"/>
      <c r="H1" s="765"/>
      <c r="I1" s="765"/>
      <c r="J1" s="765"/>
      <c r="K1" s="765"/>
      <c r="L1" s="765"/>
      <c r="M1" s="765"/>
      <c r="N1" s="765"/>
      <c r="O1" s="208" t="s">
        <v>521</v>
      </c>
    </row>
    <row r="2" spans="1:15" ht="21" x14ac:dyDescent="0.35">
      <c r="A2" s="766" t="s">
        <v>741</v>
      </c>
      <c r="B2" s="766"/>
      <c r="C2" s="766"/>
      <c r="D2" s="766"/>
      <c r="E2" s="766"/>
      <c r="F2" s="766"/>
      <c r="G2" s="766"/>
      <c r="H2" s="766"/>
      <c r="I2" s="766"/>
      <c r="J2" s="766"/>
      <c r="K2" s="766"/>
      <c r="L2" s="766"/>
      <c r="M2" s="766"/>
      <c r="N2" s="766"/>
      <c r="O2" s="766"/>
    </row>
    <row r="3" spans="1:15" ht="15" x14ac:dyDescent="0.3">
      <c r="A3" s="172"/>
      <c r="B3" s="172"/>
      <c r="C3" s="172"/>
      <c r="D3" s="172"/>
      <c r="E3" s="172"/>
      <c r="F3" s="172"/>
      <c r="G3" s="172"/>
      <c r="H3" s="172"/>
      <c r="I3" s="172"/>
      <c r="J3" s="172"/>
      <c r="K3" s="172"/>
    </row>
    <row r="4" spans="1:15" ht="18" x14ac:dyDescent="0.35">
      <c r="A4" s="765" t="s">
        <v>520</v>
      </c>
      <c r="B4" s="765"/>
      <c r="C4" s="765"/>
      <c r="D4" s="765"/>
      <c r="E4" s="765"/>
      <c r="F4" s="765"/>
      <c r="G4" s="765"/>
      <c r="H4" s="765"/>
      <c r="I4" s="765"/>
      <c r="J4" s="765"/>
      <c r="K4" s="765"/>
      <c r="L4" s="765"/>
      <c r="M4" s="765"/>
      <c r="N4" s="765"/>
      <c r="O4" s="765"/>
    </row>
    <row r="5" spans="1:15" ht="16.5" x14ac:dyDescent="0.3">
      <c r="A5" s="695" t="s">
        <v>948</v>
      </c>
      <c r="B5" s="695"/>
      <c r="C5" s="695"/>
      <c r="D5" s="173"/>
      <c r="E5" s="173"/>
      <c r="F5" s="173"/>
      <c r="G5" s="173"/>
      <c r="H5" s="173"/>
      <c r="I5" s="173"/>
      <c r="J5" s="173"/>
      <c r="K5" s="172"/>
      <c r="M5" s="1022" t="s">
        <v>831</v>
      </c>
      <c r="N5" s="1022"/>
      <c r="O5" s="1022"/>
    </row>
    <row r="6" spans="1:15" ht="44.25" customHeight="1" x14ac:dyDescent="0.2">
      <c r="A6" s="949" t="s">
        <v>2</v>
      </c>
      <c r="B6" s="949" t="s">
        <v>3</v>
      </c>
      <c r="C6" s="949" t="s">
        <v>304</v>
      </c>
      <c r="D6" s="957" t="s">
        <v>305</v>
      </c>
      <c r="E6" s="957" t="s">
        <v>306</v>
      </c>
      <c r="F6" s="957" t="s">
        <v>307</v>
      </c>
      <c r="G6" s="957" t="s">
        <v>308</v>
      </c>
      <c r="H6" s="949" t="s">
        <v>309</v>
      </c>
      <c r="I6" s="949"/>
      <c r="J6" s="949" t="s">
        <v>310</v>
      </c>
      <c r="K6" s="949"/>
      <c r="L6" s="949" t="s">
        <v>311</v>
      </c>
      <c r="M6" s="949"/>
      <c r="N6" s="949" t="s">
        <v>312</v>
      </c>
      <c r="O6" s="949"/>
    </row>
    <row r="7" spans="1:15" ht="54" customHeight="1" x14ac:dyDescent="0.2">
      <c r="A7" s="949"/>
      <c r="B7" s="949"/>
      <c r="C7" s="949"/>
      <c r="D7" s="958"/>
      <c r="E7" s="958"/>
      <c r="F7" s="958"/>
      <c r="G7" s="958"/>
      <c r="H7" s="201" t="s">
        <v>313</v>
      </c>
      <c r="I7" s="201" t="s">
        <v>314</v>
      </c>
      <c r="J7" s="201" t="s">
        <v>313</v>
      </c>
      <c r="K7" s="201" t="s">
        <v>314</v>
      </c>
      <c r="L7" s="201" t="s">
        <v>313</v>
      </c>
      <c r="M7" s="201" t="s">
        <v>314</v>
      </c>
      <c r="N7" s="201" t="s">
        <v>313</v>
      </c>
      <c r="O7" s="201" t="s">
        <v>314</v>
      </c>
    </row>
    <row r="8" spans="1:15" ht="15" x14ac:dyDescent="0.2">
      <c r="A8" s="176" t="s">
        <v>259</v>
      </c>
      <c r="B8" s="176" t="s">
        <v>260</v>
      </c>
      <c r="C8" s="176" t="s">
        <v>261</v>
      </c>
      <c r="D8" s="176" t="s">
        <v>262</v>
      </c>
      <c r="E8" s="176" t="s">
        <v>263</v>
      </c>
      <c r="F8" s="176" t="s">
        <v>264</v>
      </c>
      <c r="G8" s="176" t="s">
        <v>265</v>
      </c>
      <c r="H8" s="176" t="s">
        <v>266</v>
      </c>
      <c r="I8" s="176" t="s">
        <v>285</v>
      </c>
      <c r="J8" s="176" t="s">
        <v>286</v>
      </c>
      <c r="K8" s="176" t="s">
        <v>287</v>
      </c>
      <c r="L8" s="176" t="s">
        <v>315</v>
      </c>
      <c r="M8" s="176" t="s">
        <v>316</v>
      </c>
      <c r="N8" s="176" t="s">
        <v>317</v>
      </c>
      <c r="O8" s="176" t="s">
        <v>318</v>
      </c>
    </row>
    <row r="9" spans="1:15" ht="26.25" customHeight="1" x14ac:dyDescent="0.2">
      <c r="A9" s="88">
        <v>1</v>
      </c>
      <c r="B9" s="28" t="s">
        <v>898</v>
      </c>
      <c r="C9" s="1026" t="s">
        <v>939</v>
      </c>
      <c r="D9" s="1027"/>
      <c r="E9" s="1027"/>
      <c r="F9" s="1027"/>
      <c r="G9" s="1028"/>
      <c r="H9" s="495">
        <v>13849.75</v>
      </c>
      <c r="I9" s="493">
        <v>10904.2</v>
      </c>
      <c r="J9" s="493">
        <v>4294.46</v>
      </c>
      <c r="K9" s="493">
        <v>2444.91</v>
      </c>
      <c r="L9" s="496">
        <v>662.26</v>
      </c>
      <c r="M9" s="497">
        <v>662.26</v>
      </c>
      <c r="N9" s="493">
        <v>71.2</v>
      </c>
      <c r="O9" s="493">
        <v>25.83</v>
      </c>
    </row>
    <row r="10" spans="1:15" ht="26.25" customHeight="1" x14ac:dyDescent="0.2">
      <c r="A10" s="88">
        <v>2</v>
      </c>
      <c r="B10" s="28" t="s">
        <v>899</v>
      </c>
      <c r="C10" s="1029"/>
      <c r="D10" s="1030"/>
      <c r="E10" s="1030"/>
      <c r="F10" s="1030"/>
      <c r="G10" s="1031"/>
      <c r="H10" s="495">
        <v>254</v>
      </c>
      <c r="I10" s="493">
        <v>245.48000000000002</v>
      </c>
      <c r="J10" s="493">
        <v>142.59</v>
      </c>
      <c r="K10" s="493">
        <v>142.59</v>
      </c>
      <c r="L10" s="496">
        <v>13.68</v>
      </c>
      <c r="M10" s="496">
        <v>13.68</v>
      </c>
      <c r="N10" s="493">
        <v>1.63</v>
      </c>
      <c r="O10" s="493">
        <v>1.63</v>
      </c>
    </row>
    <row r="11" spans="1:15" ht="26.25" customHeight="1" x14ac:dyDescent="0.2">
      <c r="A11" s="88">
        <v>3</v>
      </c>
      <c r="B11" s="28" t="s">
        <v>900</v>
      </c>
      <c r="C11" s="1029"/>
      <c r="D11" s="1030"/>
      <c r="E11" s="1030"/>
      <c r="F11" s="1030"/>
      <c r="G11" s="1031"/>
      <c r="H11" s="495">
        <v>38.46</v>
      </c>
      <c r="I11" s="493">
        <v>34.279999999999994</v>
      </c>
      <c r="J11" s="493">
        <v>19.62</v>
      </c>
      <c r="K11" s="493">
        <v>19.62</v>
      </c>
      <c r="L11" s="496">
        <v>0.85000000000000009</v>
      </c>
      <c r="M11" s="496">
        <v>0.85000000000000009</v>
      </c>
      <c r="N11" s="493">
        <v>0.09</v>
      </c>
      <c r="O11" s="493">
        <v>0.09</v>
      </c>
    </row>
    <row r="12" spans="1:15" ht="26.25" customHeight="1" x14ac:dyDescent="0.2">
      <c r="A12" s="88">
        <v>4</v>
      </c>
      <c r="B12" s="28" t="s">
        <v>901</v>
      </c>
      <c r="C12" s="1029"/>
      <c r="D12" s="1030"/>
      <c r="E12" s="1030"/>
      <c r="F12" s="1030"/>
      <c r="G12" s="1031"/>
      <c r="H12" s="495">
        <v>3135.5</v>
      </c>
      <c r="I12" s="493">
        <v>2919.7200000000003</v>
      </c>
      <c r="J12" s="493">
        <v>1573.75</v>
      </c>
      <c r="K12" s="493">
        <v>1573.75</v>
      </c>
      <c r="L12" s="496">
        <v>203.63</v>
      </c>
      <c r="M12" s="496">
        <v>203.63</v>
      </c>
      <c r="N12" s="493">
        <v>25.25</v>
      </c>
      <c r="O12" s="493">
        <v>25.25</v>
      </c>
    </row>
    <row r="13" spans="1:15" ht="26.25" customHeight="1" x14ac:dyDescent="0.2">
      <c r="A13" s="88">
        <v>5</v>
      </c>
      <c r="B13" s="28" t="s">
        <v>902</v>
      </c>
      <c r="C13" s="1029"/>
      <c r="D13" s="1030"/>
      <c r="E13" s="1030"/>
      <c r="F13" s="1030"/>
      <c r="G13" s="1031"/>
      <c r="H13" s="495">
        <v>2354.14</v>
      </c>
      <c r="I13" s="493">
        <v>2275.5299999999997</v>
      </c>
      <c r="J13" s="493">
        <v>1143.97</v>
      </c>
      <c r="K13" s="493">
        <v>1143.97</v>
      </c>
      <c r="L13" s="496">
        <v>156.32</v>
      </c>
      <c r="M13" s="496">
        <v>156.32</v>
      </c>
      <c r="N13" s="493">
        <v>21.35</v>
      </c>
      <c r="O13" s="493">
        <v>21.35</v>
      </c>
    </row>
    <row r="14" spans="1:15" ht="26.25" customHeight="1" x14ac:dyDescent="0.2">
      <c r="A14" s="88">
        <v>6</v>
      </c>
      <c r="B14" s="28" t="s">
        <v>903</v>
      </c>
      <c r="C14" s="1029"/>
      <c r="D14" s="1030"/>
      <c r="E14" s="1030"/>
      <c r="F14" s="1030"/>
      <c r="G14" s="1031"/>
      <c r="H14" s="495">
        <v>1626.1</v>
      </c>
      <c r="I14" s="493">
        <v>1397.15</v>
      </c>
      <c r="J14" s="493">
        <v>819.85</v>
      </c>
      <c r="K14" s="493">
        <v>819.85</v>
      </c>
      <c r="L14" s="496">
        <v>105.43</v>
      </c>
      <c r="M14" s="496">
        <v>105.43</v>
      </c>
      <c r="N14" s="493">
        <v>12.52</v>
      </c>
      <c r="O14" s="493">
        <v>12.52</v>
      </c>
    </row>
    <row r="15" spans="1:15" ht="26.25" customHeight="1" x14ac:dyDescent="0.25">
      <c r="A15" s="88"/>
      <c r="B15" s="28" t="s">
        <v>19</v>
      </c>
      <c r="C15" s="1032"/>
      <c r="D15" s="1033"/>
      <c r="E15" s="1033"/>
      <c r="F15" s="1033"/>
      <c r="G15" s="1034"/>
      <c r="H15" s="494">
        <v>21257.949999999997</v>
      </c>
      <c r="I15" s="119">
        <v>17776.36</v>
      </c>
      <c r="J15" s="492">
        <f>SUM(J9:J14)</f>
        <v>7994.2400000000007</v>
      </c>
      <c r="K15" s="492">
        <f>SUM(K9:K14)</f>
        <v>6144.6900000000005</v>
      </c>
      <c r="L15" s="119">
        <v>1142.17</v>
      </c>
      <c r="M15" s="363">
        <v>1142.17</v>
      </c>
      <c r="N15" s="492">
        <v>132.04000000000002</v>
      </c>
      <c r="O15" s="492">
        <v>86.67</v>
      </c>
    </row>
    <row r="16" spans="1:15" ht="26.25" customHeight="1" x14ac:dyDescent="0.25">
      <c r="A16" s="92"/>
      <c r="B16" s="29"/>
      <c r="C16" s="520"/>
      <c r="D16" s="520"/>
      <c r="E16" s="520"/>
      <c r="F16" s="520"/>
      <c r="G16" s="520"/>
      <c r="H16" s="521"/>
      <c r="I16" s="117"/>
      <c r="J16" s="522"/>
      <c r="K16" s="522"/>
      <c r="L16" s="117"/>
      <c r="M16" s="523"/>
      <c r="N16" s="522"/>
      <c r="O16" s="522"/>
    </row>
    <row r="17" spans="1:15" ht="26.25" customHeight="1" x14ac:dyDescent="0.25">
      <c r="A17" s="92"/>
      <c r="B17" s="29"/>
      <c r="C17" s="520"/>
      <c r="D17" s="520"/>
      <c r="E17" s="520"/>
      <c r="F17" s="520"/>
      <c r="G17" s="520"/>
      <c r="H17" s="521"/>
      <c r="I17" s="117"/>
      <c r="J17" s="522"/>
      <c r="K17" s="522"/>
      <c r="L17" s="117"/>
      <c r="M17" s="523"/>
      <c r="N17" s="522"/>
      <c r="O17" s="522"/>
    </row>
    <row r="19" spans="1:15" x14ac:dyDescent="0.2">
      <c r="A19" s="178"/>
      <c r="B19" s="178"/>
      <c r="C19" s="178"/>
      <c r="D19" s="178"/>
      <c r="L19" s="763" t="s">
        <v>13</v>
      </c>
      <c r="M19" s="763"/>
      <c r="N19" s="763"/>
      <c r="O19" s="763"/>
    </row>
    <row r="20" spans="1:15" x14ac:dyDescent="0.2">
      <c r="A20" s="178"/>
      <c r="B20" s="178"/>
      <c r="C20" s="178"/>
      <c r="D20" s="178"/>
      <c r="L20" s="763" t="s">
        <v>14</v>
      </c>
      <c r="M20" s="763"/>
      <c r="N20" s="763"/>
      <c r="O20" s="763"/>
    </row>
    <row r="21" spans="1:15" x14ac:dyDescent="0.2">
      <c r="A21" s="178"/>
      <c r="B21" s="178"/>
      <c r="C21" s="178"/>
      <c r="D21" s="178"/>
      <c r="L21" s="763" t="s">
        <v>89</v>
      </c>
      <c r="M21" s="763"/>
      <c r="N21" s="763"/>
      <c r="O21" s="763"/>
    </row>
    <row r="22" spans="1:15" x14ac:dyDescent="0.2">
      <c r="A22" s="178" t="s">
        <v>12</v>
      </c>
      <c r="C22" s="178"/>
      <c r="D22" s="178"/>
      <c r="L22" s="764" t="s">
        <v>86</v>
      </c>
      <c r="M22" s="764"/>
      <c r="N22" s="764"/>
      <c r="O22" s="183"/>
    </row>
  </sheetData>
  <mergeCells count="21">
    <mergeCell ref="A1:N1"/>
    <mergeCell ref="A2:O2"/>
    <mergeCell ref="M5:O5"/>
    <mergeCell ref="A6:A7"/>
    <mergeCell ref="B6:B7"/>
    <mergeCell ref="C6:C7"/>
    <mergeCell ref="D6:D7"/>
    <mergeCell ref="E6:E7"/>
    <mergeCell ref="A4:O4"/>
    <mergeCell ref="F6:F7"/>
    <mergeCell ref="A5:C5"/>
    <mergeCell ref="L20:O20"/>
    <mergeCell ref="L21:O21"/>
    <mergeCell ref="L22:N22"/>
    <mergeCell ref="G6:G7"/>
    <mergeCell ref="H6:I6"/>
    <mergeCell ref="J6:K6"/>
    <mergeCell ref="L6:M6"/>
    <mergeCell ref="N6:O6"/>
    <mergeCell ref="L19:O19"/>
    <mergeCell ref="C9:G15"/>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4" zoomScaleSheetLayoutView="90" workbookViewId="0">
      <selection activeCell="M20" sqref="M20"/>
    </sheetView>
  </sheetViews>
  <sheetFormatPr defaultRowHeight="12.75" x14ac:dyDescent="0.2"/>
  <cols>
    <col min="1" max="1" width="8.5703125" style="178" customWidth="1"/>
    <col min="2" max="2" width="16.42578125" style="178" customWidth="1"/>
    <col min="3" max="3" width="12" style="178" customWidth="1"/>
    <col min="4" max="4" width="14" style="178" customWidth="1"/>
    <col min="5" max="13" width="10.7109375" style="178" customWidth="1"/>
    <col min="14" max="15" width="11.42578125" style="178" customWidth="1"/>
    <col min="16" max="16" width="11.28515625" style="178" customWidth="1"/>
    <col min="17" max="16384" width="9.140625" style="178"/>
  </cols>
  <sheetData>
    <row r="1" spans="1:16" x14ac:dyDescent="0.2">
      <c r="H1" s="764"/>
      <c r="I1" s="764"/>
      <c r="L1" s="181" t="s">
        <v>522</v>
      </c>
    </row>
    <row r="2" spans="1:16" x14ac:dyDescent="0.2">
      <c r="D2" s="764" t="s">
        <v>474</v>
      </c>
      <c r="E2" s="764"/>
      <c r="F2" s="764"/>
      <c r="G2" s="764"/>
      <c r="H2" s="180"/>
      <c r="I2" s="180"/>
      <c r="L2" s="181"/>
    </row>
    <row r="3" spans="1:16" s="182" customFormat="1" ht="15.75" x14ac:dyDescent="0.25">
      <c r="A3" s="1035" t="s">
        <v>745</v>
      </c>
      <c r="B3" s="1035"/>
      <c r="C3" s="1035"/>
      <c r="D3" s="1035"/>
      <c r="E3" s="1035"/>
      <c r="F3" s="1035"/>
      <c r="G3" s="1035"/>
      <c r="H3" s="1035"/>
      <c r="I3" s="1035"/>
      <c r="J3" s="1035"/>
      <c r="K3" s="1035"/>
      <c r="L3" s="1035"/>
      <c r="M3" s="1035"/>
    </row>
    <row r="4" spans="1:16" s="182" customFormat="1" ht="20.25" customHeight="1" x14ac:dyDescent="0.25">
      <c r="A4" s="1035" t="s">
        <v>866</v>
      </c>
      <c r="B4" s="1035"/>
      <c r="C4" s="1035"/>
      <c r="D4" s="1035"/>
      <c r="E4" s="1035"/>
      <c r="F4" s="1035"/>
      <c r="G4" s="1035"/>
      <c r="H4" s="1035"/>
      <c r="I4" s="1035"/>
      <c r="J4" s="1035"/>
      <c r="K4" s="1035"/>
      <c r="L4" s="1035"/>
      <c r="M4" s="1035"/>
    </row>
    <row r="6" spans="1:16" ht="15.75" x14ac:dyDescent="0.25">
      <c r="A6" s="695" t="s">
        <v>948</v>
      </c>
      <c r="B6" s="695"/>
      <c r="C6" s="695"/>
      <c r="D6" s="184"/>
      <c r="E6" s="184"/>
      <c r="F6" s="184"/>
      <c r="G6" s="184"/>
      <c r="H6" s="184"/>
      <c r="I6" s="184"/>
      <c r="J6" s="184"/>
    </row>
    <row r="8" spans="1:16" s="185" customFormat="1" ht="15" customHeight="1" x14ac:dyDescent="0.2">
      <c r="A8" s="178"/>
      <c r="B8" s="178"/>
      <c r="C8" s="178"/>
      <c r="D8" s="178"/>
      <c r="E8" s="178"/>
      <c r="F8" s="178"/>
      <c r="G8" s="178"/>
      <c r="H8" s="178"/>
      <c r="I8" s="178"/>
      <c r="J8" s="178"/>
      <c r="K8" s="773" t="s">
        <v>831</v>
      </c>
      <c r="L8" s="773"/>
      <c r="M8" s="773"/>
      <c r="N8" s="773"/>
      <c r="O8" s="773"/>
      <c r="P8" s="773"/>
    </row>
    <row r="9" spans="1:16" s="185" customFormat="1" ht="20.25" customHeight="1" x14ac:dyDescent="0.2">
      <c r="A9" s="957" t="s">
        <v>2</v>
      </c>
      <c r="B9" s="957" t="s">
        <v>3</v>
      </c>
      <c r="C9" s="904" t="s">
        <v>268</v>
      </c>
      <c r="D9" s="904" t="s">
        <v>269</v>
      </c>
      <c r="E9" s="1037" t="s">
        <v>270</v>
      </c>
      <c r="F9" s="1037"/>
      <c r="G9" s="1037"/>
      <c r="H9" s="1037"/>
      <c r="I9" s="1037"/>
      <c r="J9" s="1037"/>
      <c r="K9" s="1037"/>
      <c r="L9" s="1037"/>
      <c r="M9" s="1037"/>
      <c r="N9" s="1037"/>
      <c r="O9" s="1037"/>
      <c r="P9" s="1037"/>
    </row>
    <row r="10" spans="1:16" s="185" customFormat="1" ht="39" customHeight="1" x14ac:dyDescent="0.2">
      <c r="A10" s="1036"/>
      <c r="B10" s="1036"/>
      <c r="C10" s="905"/>
      <c r="D10" s="905"/>
      <c r="E10" s="253" t="s">
        <v>824</v>
      </c>
      <c r="F10" s="253" t="s">
        <v>271</v>
      </c>
      <c r="G10" s="253" t="s">
        <v>272</v>
      </c>
      <c r="H10" s="253" t="s">
        <v>273</v>
      </c>
      <c r="I10" s="253" t="s">
        <v>274</v>
      </c>
      <c r="J10" s="253" t="s">
        <v>275</v>
      </c>
      <c r="K10" s="253" t="s">
        <v>276</v>
      </c>
      <c r="L10" s="253" t="s">
        <v>277</v>
      </c>
      <c r="M10" s="253" t="s">
        <v>825</v>
      </c>
      <c r="N10" s="196" t="s">
        <v>826</v>
      </c>
      <c r="O10" s="196" t="s">
        <v>827</v>
      </c>
      <c r="P10" s="196" t="s">
        <v>828</v>
      </c>
    </row>
    <row r="11" spans="1:16" s="185" customFormat="1" ht="12.75" customHeight="1" x14ac:dyDescent="0.2">
      <c r="A11" s="188">
        <v>1</v>
      </c>
      <c r="B11" s="188">
        <v>2</v>
      </c>
      <c r="C11" s="188">
        <v>3</v>
      </c>
      <c r="D11" s="188">
        <v>4</v>
      </c>
      <c r="E11" s="188">
        <v>5</v>
      </c>
      <c r="F11" s="188">
        <v>6</v>
      </c>
      <c r="G11" s="188">
        <v>7</v>
      </c>
      <c r="H11" s="188">
        <v>8</v>
      </c>
      <c r="I11" s="188">
        <v>9</v>
      </c>
      <c r="J11" s="188">
        <v>10</v>
      </c>
      <c r="K11" s="188">
        <v>11</v>
      </c>
      <c r="L11" s="188">
        <v>12</v>
      </c>
      <c r="M11" s="188">
        <v>13</v>
      </c>
      <c r="N11" s="188">
        <v>14</v>
      </c>
      <c r="O11" s="188">
        <v>15</v>
      </c>
      <c r="P11" s="188">
        <v>16</v>
      </c>
    </row>
    <row r="12" spans="1:16" ht="22.5" customHeight="1" x14ac:dyDescent="0.25">
      <c r="A12" s="467">
        <v>1</v>
      </c>
      <c r="B12" s="499" t="s">
        <v>898</v>
      </c>
      <c r="C12" s="467">
        <v>1205</v>
      </c>
      <c r="D12" s="467">
        <v>826</v>
      </c>
      <c r="E12" s="467">
        <v>775</v>
      </c>
      <c r="F12" s="467">
        <v>772</v>
      </c>
      <c r="G12" s="467">
        <v>770</v>
      </c>
      <c r="H12" s="467">
        <v>764</v>
      </c>
      <c r="I12" s="467">
        <v>752</v>
      </c>
      <c r="J12" s="467">
        <v>739</v>
      </c>
      <c r="K12" s="467">
        <v>717</v>
      </c>
      <c r="L12" s="467">
        <v>705</v>
      </c>
      <c r="M12" s="467">
        <v>471</v>
      </c>
      <c r="N12" s="467">
        <v>373</v>
      </c>
      <c r="O12" s="467">
        <v>204</v>
      </c>
      <c r="P12" s="467">
        <v>36</v>
      </c>
    </row>
    <row r="13" spans="1:16" ht="22.5" customHeight="1" x14ac:dyDescent="0.25">
      <c r="A13" s="467">
        <v>2</v>
      </c>
      <c r="B13" s="499" t="s">
        <v>899</v>
      </c>
      <c r="C13" s="467">
        <v>45</v>
      </c>
      <c r="D13" s="467">
        <v>45</v>
      </c>
      <c r="E13" s="467">
        <v>45</v>
      </c>
      <c r="F13" s="467">
        <v>45</v>
      </c>
      <c r="G13" s="467">
        <v>45</v>
      </c>
      <c r="H13" s="467">
        <v>45</v>
      </c>
      <c r="I13" s="467">
        <v>45</v>
      </c>
      <c r="J13" s="467">
        <v>45</v>
      </c>
      <c r="K13" s="467">
        <v>45</v>
      </c>
      <c r="L13" s="467">
        <v>45</v>
      </c>
      <c r="M13" s="467">
        <v>45</v>
      </c>
      <c r="N13" s="467">
        <v>45</v>
      </c>
      <c r="O13" s="467">
        <v>45</v>
      </c>
      <c r="P13" s="467">
        <v>0</v>
      </c>
    </row>
    <row r="14" spans="1:16" ht="22.5" customHeight="1" x14ac:dyDescent="0.25">
      <c r="A14" s="467">
        <v>3</v>
      </c>
      <c r="B14" s="499" t="s">
        <v>900</v>
      </c>
      <c r="C14" s="467">
        <v>6</v>
      </c>
      <c r="D14" s="467">
        <v>5</v>
      </c>
      <c r="E14" s="467">
        <v>5</v>
      </c>
      <c r="F14" s="467">
        <v>5</v>
      </c>
      <c r="G14" s="467">
        <v>5</v>
      </c>
      <c r="H14" s="467">
        <v>5</v>
      </c>
      <c r="I14" s="467">
        <v>5</v>
      </c>
      <c r="J14" s="467">
        <v>5</v>
      </c>
      <c r="K14" s="467">
        <v>5</v>
      </c>
      <c r="L14" s="467">
        <v>5</v>
      </c>
      <c r="M14" s="467">
        <v>4</v>
      </c>
      <c r="N14" s="467">
        <v>2</v>
      </c>
      <c r="O14" s="467">
        <v>1</v>
      </c>
      <c r="P14" s="467">
        <v>0</v>
      </c>
    </row>
    <row r="15" spans="1:16" s="133" customFormat="1" ht="22.5" customHeight="1" x14ac:dyDescent="0.25">
      <c r="A15" s="467">
        <v>4</v>
      </c>
      <c r="B15" s="499" t="s">
        <v>901</v>
      </c>
      <c r="C15" s="498">
        <v>722</v>
      </c>
      <c r="D15" s="498">
        <v>722</v>
      </c>
      <c r="E15" s="498">
        <v>722</v>
      </c>
      <c r="F15" s="498">
        <v>722</v>
      </c>
      <c r="G15" s="498">
        <v>722</v>
      </c>
      <c r="H15" s="498">
        <v>722</v>
      </c>
      <c r="I15" s="498">
        <v>722</v>
      </c>
      <c r="J15" s="498">
        <v>722</v>
      </c>
      <c r="K15" s="498">
        <v>722</v>
      </c>
      <c r="L15" s="498">
        <v>722</v>
      </c>
      <c r="M15" s="498">
        <v>722</v>
      </c>
      <c r="N15" s="498">
        <v>722</v>
      </c>
      <c r="O15" s="498">
        <v>722</v>
      </c>
      <c r="P15" s="467">
        <v>0</v>
      </c>
    </row>
    <row r="16" spans="1:16" s="133" customFormat="1" ht="22.5" customHeight="1" x14ac:dyDescent="0.25">
      <c r="A16" s="467">
        <v>5</v>
      </c>
      <c r="B16" s="499" t="s">
        <v>902</v>
      </c>
      <c r="C16" s="498">
        <v>605</v>
      </c>
      <c r="D16" s="498">
        <v>605</v>
      </c>
      <c r="E16" s="498">
        <v>605</v>
      </c>
      <c r="F16" s="498">
        <v>605</v>
      </c>
      <c r="G16" s="498">
        <v>605</v>
      </c>
      <c r="H16" s="498">
        <v>605</v>
      </c>
      <c r="I16" s="498">
        <v>605</v>
      </c>
      <c r="J16" s="467">
        <v>605</v>
      </c>
      <c r="K16" s="467">
        <v>605</v>
      </c>
      <c r="L16" s="467">
        <v>605</v>
      </c>
      <c r="M16" s="467">
        <v>605</v>
      </c>
      <c r="N16" s="467">
        <v>605</v>
      </c>
      <c r="O16" s="467">
        <v>605</v>
      </c>
      <c r="P16" s="467">
        <v>605</v>
      </c>
    </row>
    <row r="17" spans="1:16" s="133" customFormat="1" ht="22.5" customHeight="1" x14ac:dyDescent="0.25">
      <c r="A17" s="467">
        <v>6</v>
      </c>
      <c r="B17" s="499" t="s">
        <v>903</v>
      </c>
      <c r="C17" s="467">
        <v>463</v>
      </c>
      <c r="D17" s="467">
        <v>0</v>
      </c>
      <c r="E17" s="467">
        <v>0</v>
      </c>
      <c r="F17" s="467">
        <v>0</v>
      </c>
      <c r="G17" s="467">
        <v>0</v>
      </c>
      <c r="H17" s="467">
        <v>0</v>
      </c>
      <c r="I17" s="467">
        <v>0</v>
      </c>
      <c r="J17" s="467">
        <v>0</v>
      </c>
      <c r="K17" s="467">
        <v>0</v>
      </c>
      <c r="L17" s="467">
        <v>0</v>
      </c>
      <c r="M17" s="467">
        <v>0</v>
      </c>
      <c r="N17" s="467">
        <v>0</v>
      </c>
      <c r="O17" s="467">
        <v>0</v>
      </c>
      <c r="P17" s="467">
        <v>0</v>
      </c>
    </row>
    <row r="18" spans="1:16" ht="22.5" customHeight="1" x14ac:dyDescent="0.25">
      <c r="A18" s="467"/>
      <c r="B18" s="499" t="s">
        <v>19</v>
      </c>
      <c r="C18" s="614">
        <f t="shared" ref="C18:P18" si="0">SUM(C12:C17)</f>
        <v>3046</v>
      </c>
      <c r="D18" s="465">
        <f t="shared" si="0"/>
        <v>2203</v>
      </c>
      <c r="E18" s="465">
        <f t="shared" si="0"/>
        <v>2152</v>
      </c>
      <c r="F18" s="465">
        <f t="shared" si="0"/>
        <v>2149</v>
      </c>
      <c r="G18" s="465">
        <f t="shared" si="0"/>
        <v>2147</v>
      </c>
      <c r="H18" s="465">
        <f t="shared" si="0"/>
        <v>2141</v>
      </c>
      <c r="I18" s="465">
        <f t="shared" si="0"/>
        <v>2129</v>
      </c>
      <c r="J18" s="465">
        <f t="shared" si="0"/>
        <v>2116</v>
      </c>
      <c r="K18" s="465">
        <f t="shared" si="0"/>
        <v>2094</v>
      </c>
      <c r="L18" s="465">
        <f t="shared" si="0"/>
        <v>2082</v>
      </c>
      <c r="M18" s="465">
        <f t="shared" si="0"/>
        <v>1847</v>
      </c>
      <c r="N18" s="465">
        <f t="shared" si="0"/>
        <v>1747</v>
      </c>
      <c r="O18" s="465">
        <f t="shared" si="0"/>
        <v>1577</v>
      </c>
      <c r="P18" s="465">
        <f t="shared" si="0"/>
        <v>641</v>
      </c>
    </row>
    <row r="20" spans="1:16" x14ac:dyDescent="0.2">
      <c r="D20" s="619">
        <f>D18/C18</f>
        <v>0.72324359816152328</v>
      </c>
      <c r="M20" s="178">
        <v>2096</v>
      </c>
      <c r="N20" s="619">
        <f>M20/C18</f>
        <v>0.68811556139198948</v>
      </c>
    </row>
    <row r="21" spans="1:16" x14ac:dyDescent="0.2">
      <c r="H21" s="763" t="s">
        <v>13</v>
      </c>
      <c r="I21" s="763"/>
      <c r="J21" s="763"/>
      <c r="K21" s="763"/>
      <c r="L21" s="763"/>
      <c r="M21" s="763"/>
    </row>
    <row r="22" spans="1:16" x14ac:dyDescent="0.2">
      <c r="H22" s="763" t="s">
        <v>14</v>
      </c>
      <c r="I22" s="763"/>
      <c r="J22" s="763"/>
      <c r="K22" s="763"/>
      <c r="L22" s="763"/>
      <c r="M22" s="763"/>
    </row>
    <row r="23" spans="1:16" x14ac:dyDescent="0.2">
      <c r="H23" s="763" t="s">
        <v>89</v>
      </c>
      <c r="I23" s="763"/>
      <c r="J23" s="763"/>
      <c r="K23" s="763"/>
      <c r="L23" s="763"/>
      <c r="M23" s="763"/>
    </row>
    <row r="24" spans="1:16" x14ac:dyDescent="0.2">
      <c r="A24" s="178" t="s">
        <v>12</v>
      </c>
      <c r="H24" s="764" t="s">
        <v>86</v>
      </c>
      <c r="I24" s="764"/>
      <c r="J24" s="764"/>
      <c r="K24" s="764"/>
    </row>
  </sheetData>
  <mergeCells count="15">
    <mergeCell ref="H22:M22"/>
    <mergeCell ref="H23:M23"/>
    <mergeCell ref="H24:K24"/>
    <mergeCell ref="H1:I1"/>
    <mergeCell ref="A3:M3"/>
    <mergeCell ref="A4:M4"/>
    <mergeCell ref="A9:A10"/>
    <mergeCell ref="B9:B10"/>
    <mergeCell ref="D2:G2"/>
    <mergeCell ref="C9:C10"/>
    <mergeCell ref="D9:D10"/>
    <mergeCell ref="K8:P8"/>
    <mergeCell ref="E9:P9"/>
    <mergeCell ref="H21:M21"/>
    <mergeCell ref="A6:C6"/>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opLeftCell="A8" zoomScaleSheetLayoutView="90" workbookViewId="0">
      <selection activeCell="N25" sqref="N25"/>
    </sheetView>
  </sheetViews>
  <sheetFormatPr defaultRowHeight="12.75" x14ac:dyDescent="0.2"/>
  <cols>
    <col min="1" max="1" width="8.5703125" style="178" customWidth="1"/>
    <col min="2" max="2" width="17.85546875" style="178" customWidth="1"/>
    <col min="3" max="3" width="11.140625" style="178" customWidth="1"/>
    <col min="4" max="4" width="14.5703125" style="178" customWidth="1"/>
    <col min="5" max="6" width="9.140625" style="178" customWidth="1"/>
    <col min="7" max="7" width="7.85546875" style="178" customWidth="1"/>
    <col min="8" max="8" width="8.42578125" style="178" customWidth="1"/>
    <col min="9" max="9" width="9.28515625" style="178" customWidth="1"/>
    <col min="10" max="10" width="10.28515625" style="178" customWidth="1"/>
    <col min="11" max="11" width="9.140625" style="178" customWidth="1"/>
    <col min="12" max="12" width="10.140625" style="178" customWidth="1"/>
    <col min="13" max="13" width="11" style="178" customWidth="1"/>
    <col min="14" max="16384" width="9.140625" style="178"/>
  </cols>
  <sheetData>
    <row r="1" spans="1:13" x14ac:dyDescent="0.2">
      <c r="H1" s="764"/>
      <c r="I1" s="764"/>
      <c r="L1" s="1039" t="s">
        <v>540</v>
      </c>
      <c r="M1" s="1039"/>
    </row>
    <row r="2" spans="1:13" x14ac:dyDescent="0.2">
      <c r="C2" s="764" t="s">
        <v>627</v>
      </c>
      <c r="D2" s="764"/>
      <c r="E2" s="764"/>
      <c r="F2" s="764"/>
      <c r="G2" s="764"/>
      <c r="H2" s="764"/>
      <c r="I2" s="764"/>
      <c r="J2" s="764"/>
      <c r="L2" s="181"/>
    </row>
    <row r="3" spans="1:13" s="182" customFormat="1" ht="15.75" x14ac:dyDescent="0.25">
      <c r="A3" s="1035" t="s">
        <v>745</v>
      </c>
      <c r="B3" s="1035"/>
      <c r="C3" s="1035"/>
      <c r="D3" s="1035"/>
      <c r="E3" s="1035"/>
      <c r="F3" s="1035"/>
      <c r="G3" s="1035"/>
      <c r="H3" s="1035"/>
      <c r="I3" s="1035"/>
      <c r="J3" s="1035"/>
      <c r="K3" s="1035"/>
      <c r="L3" s="1035"/>
      <c r="M3" s="1035"/>
    </row>
    <row r="4" spans="1:13" s="182" customFormat="1" ht="20.25" customHeight="1" x14ac:dyDescent="0.25">
      <c r="A4" s="1035" t="s">
        <v>818</v>
      </c>
      <c r="B4" s="1035"/>
      <c r="C4" s="1035"/>
      <c r="D4" s="1035"/>
      <c r="E4" s="1035"/>
      <c r="F4" s="1035"/>
      <c r="G4" s="1035"/>
      <c r="H4" s="1035"/>
      <c r="I4" s="1035"/>
      <c r="J4" s="1035"/>
      <c r="K4" s="1035"/>
      <c r="L4" s="1035"/>
      <c r="M4" s="1035"/>
    </row>
    <row r="6" spans="1:13" ht="15.75" x14ac:dyDescent="0.25">
      <c r="A6" s="695" t="s">
        <v>948</v>
      </c>
      <c r="B6" s="695"/>
      <c r="C6" s="695"/>
      <c r="D6" s="184"/>
      <c r="E6" s="184"/>
      <c r="F6" s="184"/>
      <c r="G6" s="184"/>
      <c r="H6" s="184"/>
      <c r="I6" s="184"/>
      <c r="J6" s="184"/>
    </row>
    <row r="7" spans="1:13" x14ac:dyDescent="0.2">
      <c r="A7" s="183"/>
      <c r="B7" s="184"/>
      <c r="C7" s="184"/>
      <c r="D7" s="184"/>
      <c r="E7" s="184"/>
      <c r="F7" s="184"/>
      <c r="G7" s="184"/>
      <c r="H7" s="184"/>
      <c r="I7" s="184"/>
      <c r="J7" s="184"/>
    </row>
    <row r="8" spans="1:13" x14ac:dyDescent="0.2">
      <c r="A8" s="183"/>
      <c r="B8" s="184"/>
      <c r="C8" s="184"/>
      <c r="D8" s="184"/>
      <c r="E8" s="184"/>
      <c r="F8" s="184"/>
      <c r="G8" s="184"/>
      <c r="H8" s="184"/>
      <c r="I8" s="184"/>
      <c r="J8" s="184"/>
    </row>
    <row r="9" spans="1:13" x14ac:dyDescent="0.2">
      <c r="A9" s="1038" t="s">
        <v>704</v>
      </c>
      <c r="B9" s="1038"/>
      <c r="C9" s="1038"/>
      <c r="D9" s="1038"/>
      <c r="E9" s="1038"/>
      <c r="F9" s="1038"/>
      <c r="G9" s="189"/>
      <c r="H9" s="184"/>
      <c r="I9" s="184"/>
      <c r="J9" s="184"/>
    </row>
    <row r="10" spans="1:13" x14ac:dyDescent="0.2">
      <c r="A10" s="1038" t="s">
        <v>705</v>
      </c>
      <c r="B10" s="1038"/>
      <c r="C10" s="1038"/>
      <c r="D10" s="1038"/>
      <c r="E10" s="1038"/>
      <c r="F10" s="1038"/>
      <c r="G10" s="189"/>
      <c r="H10" s="184"/>
      <c r="I10" s="184"/>
      <c r="J10" s="184"/>
    </row>
    <row r="12" spans="1:13" s="185" customFormat="1" ht="15" customHeight="1" x14ac:dyDescent="0.2">
      <c r="A12" s="178"/>
      <c r="B12" s="178"/>
      <c r="C12" s="178"/>
      <c r="D12" s="178"/>
      <c r="E12" s="178"/>
      <c r="F12" s="178"/>
      <c r="G12" s="178"/>
      <c r="H12" s="178"/>
      <c r="I12" s="178"/>
      <c r="J12" s="178"/>
      <c r="K12" s="773" t="s">
        <v>831</v>
      </c>
      <c r="L12" s="773"/>
      <c r="M12" s="773"/>
    </row>
    <row r="13" spans="1:13" s="185" customFormat="1" ht="20.25" customHeight="1" x14ac:dyDescent="0.2">
      <c r="A13" s="957" t="s">
        <v>76</v>
      </c>
      <c r="B13" s="957" t="s">
        <v>3</v>
      </c>
      <c r="C13" s="904" t="s">
        <v>268</v>
      </c>
      <c r="D13" s="421"/>
      <c r="E13" s="1040" t="s">
        <v>652</v>
      </c>
      <c r="F13" s="1040"/>
      <c r="G13" s="1040"/>
      <c r="H13" s="1040"/>
      <c r="I13" s="1040"/>
      <c r="J13" s="1040"/>
      <c r="K13" s="1040"/>
      <c r="L13" s="1040"/>
      <c r="M13" s="1040"/>
    </row>
    <row r="14" spans="1:13" s="185" customFormat="1" ht="65.25" customHeight="1" x14ac:dyDescent="0.2">
      <c r="A14" s="1036"/>
      <c r="B14" s="1036"/>
      <c r="C14" s="905"/>
      <c r="D14" s="500" t="s">
        <v>940</v>
      </c>
      <c r="E14" s="253" t="s">
        <v>824</v>
      </c>
      <c r="F14" s="253" t="s">
        <v>271</v>
      </c>
      <c r="G14" s="253" t="s">
        <v>272</v>
      </c>
      <c r="H14" s="253" t="s">
        <v>273</v>
      </c>
      <c r="I14" s="253" t="s">
        <v>274</v>
      </c>
      <c r="J14" s="253" t="s">
        <v>275</v>
      </c>
      <c r="K14" s="253" t="s">
        <v>276</v>
      </c>
      <c r="L14" s="253" t="s">
        <v>277</v>
      </c>
      <c r="M14" s="253" t="s">
        <v>825</v>
      </c>
    </row>
    <row r="15" spans="1:13" s="185" customFormat="1" ht="12.75" customHeight="1" x14ac:dyDescent="0.2">
      <c r="A15" s="188">
        <v>1</v>
      </c>
      <c r="B15" s="188">
        <v>2</v>
      </c>
      <c r="C15" s="188">
        <v>3</v>
      </c>
      <c r="D15" s="188"/>
      <c r="E15" s="188">
        <v>4</v>
      </c>
      <c r="F15" s="188">
        <v>5</v>
      </c>
      <c r="G15" s="188">
        <v>6</v>
      </c>
      <c r="H15" s="188">
        <v>7</v>
      </c>
      <c r="I15" s="188">
        <v>8</v>
      </c>
      <c r="J15" s="188">
        <v>9</v>
      </c>
      <c r="K15" s="188">
        <v>10</v>
      </c>
      <c r="L15" s="188">
        <v>11</v>
      </c>
      <c r="M15" s="188">
        <v>12</v>
      </c>
    </row>
    <row r="16" spans="1:13" ht="24.75" customHeight="1" x14ac:dyDescent="0.2">
      <c r="A16" s="154">
        <v>1</v>
      </c>
      <c r="B16" s="28" t="s">
        <v>898</v>
      </c>
      <c r="C16" s="189">
        <v>1205</v>
      </c>
      <c r="D16" s="189">
        <v>1201</v>
      </c>
      <c r="E16" s="189">
        <v>1201</v>
      </c>
      <c r="F16" s="189">
        <v>1201</v>
      </c>
      <c r="G16" s="189">
        <v>1201</v>
      </c>
      <c r="H16" s="189">
        <v>1201</v>
      </c>
      <c r="I16" s="189">
        <v>1201</v>
      </c>
      <c r="J16" s="189">
        <v>1201</v>
      </c>
      <c r="K16" s="189">
        <v>1201</v>
      </c>
      <c r="L16" s="189">
        <v>1201</v>
      </c>
      <c r="M16" s="189">
        <v>1201</v>
      </c>
    </row>
    <row r="17" spans="1:16" ht="24.75" customHeight="1" x14ac:dyDescent="0.2">
      <c r="A17" s="154">
        <v>2</v>
      </c>
      <c r="B17" s="28" t="s">
        <v>899</v>
      </c>
      <c r="C17" s="189">
        <v>45</v>
      </c>
      <c r="D17" s="189">
        <v>45</v>
      </c>
      <c r="E17" s="189">
        <v>45</v>
      </c>
      <c r="F17" s="189">
        <v>45</v>
      </c>
      <c r="G17" s="189">
        <v>45</v>
      </c>
      <c r="H17" s="189">
        <v>45</v>
      </c>
      <c r="I17" s="189">
        <v>45</v>
      </c>
      <c r="J17" s="189">
        <v>45</v>
      </c>
      <c r="K17" s="189">
        <v>45</v>
      </c>
      <c r="L17" s="189">
        <v>45</v>
      </c>
      <c r="M17" s="189">
        <v>45</v>
      </c>
      <c r="P17" s="178" t="s">
        <v>11</v>
      </c>
    </row>
    <row r="18" spans="1:16" ht="24.75" customHeight="1" x14ac:dyDescent="0.2">
      <c r="A18" s="154">
        <v>3</v>
      </c>
      <c r="B18" s="28" t="s">
        <v>900</v>
      </c>
      <c r="C18" s="189">
        <v>6</v>
      </c>
      <c r="D18" s="189">
        <v>0</v>
      </c>
      <c r="E18" s="189">
        <v>0</v>
      </c>
      <c r="F18" s="189">
        <v>0</v>
      </c>
      <c r="G18" s="189">
        <v>0</v>
      </c>
      <c r="H18" s="189">
        <v>0</v>
      </c>
      <c r="I18" s="189">
        <v>0</v>
      </c>
      <c r="J18" s="189">
        <v>0</v>
      </c>
      <c r="K18" s="189">
        <v>0</v>
      </c>
      <c r="L18" s="189">
        <v>0</v>
      </c>
      <c r="M18" s="189">
        <v>0</v>
      </c>
    </row>
    <row r="19" spans="1:16" s="133" customFormat="1" ht="24.75" customHeight="1" x14ac:dyDescent="0.2">
      <c r="A19" s="154">
        <v>4</v>
      </c>
      <c r="B19" s="28" t="s">
        <v>901</v>
      </c>
      <c r="C19" s="189">
        <v>722</v>
      </c>
      <c r="D19" s="189">
        <v>722</v>
      </c>
      <c r="E19" s="189">
        <v>722</v>
      </c>
      <c r="F19" s="189">
        <v>722</v>
      </c>
      <c r="G19" s="189">
        <v>722</v>
      </c>
      <c r="H19" s="189">
        <v>722</v>
      </c>
      <c r="I19" s="189">
        <v>722</v>
      </c>
      <c r="J19" s="189">
        <v>722</v>
      </c>
      <c r="K19" s="189">
        <v>722</v>
      </c>
      <c r="L19" s="189">
        <v>722</v>
      </c>
      <c r="M19" s="189">
        <v>722</v>
      </c>
    </row>
    <row r="20" spans="1:16" s="133" customFormat="1" ht="24.75" customHeight="1" x14ac:dyDescent="0.2">
      <c r="A20" s="154">
        <v>5</v>
      </c>
      <c r="B20" s="28" t="s">
        <v>902</v>
      </c>
      <c r="C20" s="501">
        <v>605</v>
      </c>
      <c r="D20" s="501">
        <v>605</v>
      </c>
      <c r="E20" s="501">
        <v>605</v>
      </c>
      <c r="F20" s="501">
        <v>605</v>
      </c>
      <c r="G20" s="501">
        <v>605</v>
      </c>
      <c r="H20" s="501">
        <v>605</v>
      </c>
      <c r="I20" s="501">
        <v>605</v>
      </c>
      <c r="J20" s="501">
        <v>605</v>
      </c>
      <c r="K20" s="501">
        <v>605</v>
      </c>
      <c r="L20" s="501">
        <v>605</v>
      </c>
      <c r="M20" s="501">
        <v>605</v>
      </c>
    </row>
    <row r="21" spans="1:16" s="133" customFormat="1" ht="24.75" customHeight="1" x14ac:dyDescent="0.2">
      <c r="A21" s="154">
        <v>6</v>
      </c>
      <c r="B21" s="28" t="s">
        <v>903</v>
      </c>
      <c r="C21" s="501">
        <v>463</v>
      </c>
      <c r="D21" s="501">
        <v>367</v>
      </c>
      <c r="E21" s="501">
        <v>367</v>
      </c>
      <c r="F21" s="501">
        <v>367</v>
      </c>
      <c r="G21" s="501">
        <v>367</v>
      </c>
      <c r="H21" s="501">
        <v>367</v>
      </c>
      <c r="I21" s="501">
        <v>367</v>
      </c>
      <c r="J21" s="501">
        <v>367</v>
      </c>
      <c r="K21" s="501">
        <v>367</v>
      </c>
      <c r="L21" s="501">
        <v>367</v>
      </c>
      <c r="M21" s="501">
        <v>367</v>
      </c>
    </row>
    <row r="22" spans="1:16" ht="24.75" customHeight="1" x14ac:dyDescent="0.2">
      <c r="A22" s="154"/>
      <c r="B22" s="28" t="s">
        <v>19</v>
      </c>
      <c r="C22" s="615">
        <f t="shared" ref="C22:M22" si="0">SUM(C16:C21)</f>
        <v>3046</v>
      </c>
      <c r="D22" s="189">
        <f t="shared" si="0"/>
        <v>2940</v>
      </c>
      <c r="E22" s="189">
        <f t="shared" si="0"/>
        <v>2940</v>
      </c>
      <c r="F22" s="189">
        <f t="shared" si="0"/>
        <v>2940</v>
      </c>
      <c r="G22" s="189">
        <f t="shared" si="0"/>
        <v>2940</v>
      </c>
      <c r="H22" s="189">
        <f t="shared" si="0"/>
        <v>2940</v>
      </c>
      <c r="I22" s="189">
        <f t="shared" si="0"/>
        <v>2940</v>
      </c>
      <c r="J22" s="189">
        <f t="shared" si="0"/>
        <v>2940</v>
      </c>
      <c r="K22" s="189">
        <f t="shared" si="0"/>
        <v>2940</v>
      </c>
      <c r="L22" s="189">
        <f t="shared" si="0"/>
        <v>2940</v>
      </c>
      <c r="M22" s="189">
        <f t="shared" si="0"/>
        <v>2940</v>
      </c>
      <c r="N22" s="619">
        <f>2940/C22</f>
        <v>0.9652002626395273</v>
      </c>
    </row>
    <row r="24" spans="1:16" x14ac:dyDescent="0.2">
      <c r="N24" s="178">
        <f>C22-M22</f>
        <v>106</v>
      </c>
    </row>
    <row r="25" spans="1:16" x14ac:dyDescent="0.2">
      <c r="H25" s="763" t="s">
        <v>13</v>
      </c>
      <c r="I25" s="763"/>
      <c r="J25" s="763"/>
      <c r="K25" s="763"/>
      <c r="L25" s="763"/>
      <c r="M25" s="763"/>
    </row>
    <row r="26" spans="1:16" x14ac:dyDescent="0.2">
      <c r="H26" s="763" t="s">
        <v>14</v>
      </c>
      <c r="I26" s="763"/>
      <c r="J26" s="763"/>
      <c r="K26" s="763"/>
      <c r="L26" s="763"/>
      <c r="M26" s="763"/>
    </row>
    <row r="27" spans="1:16" x14ac:dyDescent="0.2">
      <c r="H27" s="763" t="s">
        <v>89</v>
      </c>
      <c r="I27" s="763"/>
      <c r="J27" s="763"/>
      <c r="K27" s="763"/>
      <c r="L27" s="763"/>
      <c r="M27" s="763"/>
    </row>
    <row r="28" spans="1:16" x14ac:dyDescent="0.2">
      <c r="A28" s="178" t="s">
        <v>12</v>
      </c>
      <c r="H28" s="764" t="s">
        <v>86</v>
      </c>
      <c r="I28" s="764"/>
      <c r="J28" s="764"/>
      <c r="K28" s="764"/>
    </row>
  </sheetData>
  <mergeCells count="17">
    <mergeCell ref="L1:M1"/>
    <mergeCell ref="H1:I1"/>
    <mergeCell ref="A3:M3"/>
    <mergeCell ref="A4:M4"/>
    <mergeCell ref="A13:A14"/>
    <mergeCell ref="B13:B14"/>
    <mergeCell ref="C13:C14"/>
    <mergeCell ref="C2:J2"/>
    <mergeCell ref="E13:M13"/>
    <mergeCell ref="K12:M12"/>
    <mergeCell ref="A6:C6"/>
    <mergeCell ref="H27:M27"/>
    <mergeCell ref="H28:K28"/>
    <mergeCell ref="H25:M25"/>
    <mergeCell ref="A9:F9"/>
    <mergeCell ref="A10:F10"/>
    <mergeCell ref="H26:M26"/>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80" zoomScaleNormal="80" zoomScaleSheetLayoutView="80" workbookViewId="0">
      <selection activeCell="A5" sqref="A5:C5"/>
    </sheetView>
  </sheetViews>
  <sheetFormatPr defaultRowHeight="12.75" x14ac:dyDescent="0.2"/>
  <cols>
    <col min="2" max="2" width="18.285156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765" t="s">
        <v>0</v>
      </c>
      <c r="D1" s="765"/>
      <c r="E1" s="765"/>
      <c r="F1" s="765"/>
      <c r="G1" s="765"/>
      <c r="H1" s="765"/>
      <c r="I1" s="765"/>
      <c r="J1" s="198"/>
      <c r="K1" s="198"/>
      <c r="L1" s="1020" t="s">
        <v>524</v>
      </c>
      <c r="M1" s="1020"/>
      <c r="N1" s="198"/>
      <c r="O1" s="198"/>
      <c r="P1" s="198"/>
    </row>
    <row r="2" spans="1:16" ht="21" x14ac:dyDescent="0.35">
      <c r="B2" s="766" t="s">
        <v>741</v>
      </c>
      <c r="C2" s="766"/>
      <c r="D2" s="766"/>
      <c r="E2" s="766"/>
      <c r="F2" s="766"/>
      <c r="G2" s="766"/>
      <c r="H2" s="766"/>
      <c r="I2" s="766"/>
      <c r="J2" s="766"/>
      <c r="K2" s="766"/>
      <c r="L2" s="766"/>
      <c r="M2" s="199"/>
      <c r="N2" s="199"/>
      <c r="O2" s="199"/>
      <c r="P2" s="199"/>
    </row>
    <row r="3" spans="1:16" ht="21" x14ac:dyDescent="0.35">
      <c r="C3" s="171"/>
      <c r="D3" s="171"/>
      <c r="E3" s="171"/>
      <c r="F3" s="171"/>
      <c r="G3" s="171"/>
      <c r="H3" s="171"/>
      <c r="I3" s="171"/>
      <c r="J3" s="171"/>
      <c r="K3" s="171"/>
      <c r="L3" s="171"/>
      <c r="M3" s="171"/>
      <c r="N3" s="199"/>
      <c r="O3" s="199"/>
      <c r="P3" s="199"/>
    </row>
    <row r="4" spans="1:16" ht="20.25" customHeight="1" x14ac:dyDescent="0.2">
      <c r="A4" s="1041" t="s">
        <v>523</v>
      </c>
      <c r="B4" s="1041"/>
      <c r="C4" s="1041"/>
      <c r="D4" s="1041"/>
      <c r="E4" s="1041"/>
      <c r="F4" s="1041"/>
      <c r="G4" s="1041"/>
      <c r="H4" s="1041"/>
      <c r="I4" s="1041"/>
      <c r="J4" s="1041"/>
      <c r="K4" s="1041"/>
      <c r="L4" s="1041"/>
      <c r="M4" s="1041"/>
    </row>
    <row r="5" spans="1:16" ht="20.25" customHeight="1" x14ac:dyDescent="0.25">
      <c r="A5" s="695" t="s">
        <v>948</v>
      </c>
      <c r="B5" s="695"/>
      <c r="C5" s="695"/>
      <c r="D5" s="555"/>
      <c r="E5" s="555"/>
      <c r="F5" s="555"/>
      <c r="G5" s="555"/>
      <c r="H5" s="768" t="s">
        <v>831</v>
      </c>
      <c r="I5" s="768"/>
      <c r="J5" s="768"/>
      <c r="K5" s="768"/>
      <c r="L5" s="768"/>
      <c r="M5" s="768"/>
      <c r="N5" s="97"/>
    </row>
    <row r="6" spans="1:16" ht="15" customHeight="1" x14ac:dyDescent="0.2">
      <c r="A6" s="889" t="s">
        <v>76</v>
      </c>
      <c r="B6" s="889" t="s">
        <v>289</v>
      </c>
      <c r="C6" s="1043" t="s">
        <v>419</v>
      </c>
      <c r="D6" s="1044"/>
      <c r="E6" s="1044"/>
      <c r="F6" s="1044"/>
      <c r="G6" s="1045"/>
      <c r="H6" s="877" t="s">
        <v>416</v>
      </c>
      <c r="I6" s="877"/>
      <c r="J6" s="877"/>
      <c r="K6" s="877"/>
      <c r="L6" s="877"/>
      <c r="M6" s="889" t="s">
        <v>290</v>
      </c>
    </row>
    <row r="7" spans="1:16" ht="12.75" customHeight="1" x14ac:dyDescent="0.2">
      <c r="A7" s="890"/>
      <c r="B7" s="890"/>
      <c r="C7" s="1046"/>
      <c r="D7" s="1047"/>
      <c r="E7" s="1047"/>
      <c r="F7" s="1047"/>
      <c r="G7" s="1048"/>
      <c r="H7" s="877"/>
      <c r="I7" s="877"/>
      <c r="J7" s="877"/>
      <c r="K7" s="877"/>
      <c r="L7" s="877"/>
      <c r="M7" s="890"/>
    </row>
    <row r="8" spans="1:16" ht="5.25" customHeight="1" x14ac:dyDescent="0.2">
      <c r="A8" s="890"/>
      <c r="B8" s="890"/>
      <c r="C8" s="1046"/>
      <c r="D8" s="1047"/>
      <c r="E8" s="1047"/>
      <c r="F8" s="1047"/>
      <c r="G8" s="1048"/>
      <c r="H8" s="877"/>
      <c r="I8" s="877"/>
      <c r="J8" s="877"/>
      <c r="K8" s="877"/>
      <c r="L8" s="877"/>
      <c r="M8" s="890"/>
    </row>
    <row r="9" spans="1:16" ht="68.25" customHeight="1" x14ac:dyDescent="0.2">
      <c r="A9" s="891"/>
      <c r="B9" s="891"/>
      <c r="C9" s="204" t="s">
        <v>291</v>
      </c>
      <c r="D9" s="204" t="s">
        <v>292</v>
      </c>
      <c r="E9" s="204" t="s">
        <v>293</v>
      </c>
      <c r="F9" s="204" t="s">
        <v>294</v>
      </c>
      <c r="G9" s="226" t="s">
        <v>295</v>
      </c>
      <c r="H9" s="225" t="s">
        <v>415</v>
      </c>
      <c r="I9" s="225" t="s">
        <v>420</v>
      </c>
      <c r="J9" s="225" t="s">
        <v>417</v>
      </c>
      <c r="K9" s="225" t="s">
        <v>418</v>
      </c>
      <c r="L9" s="225" t="s">
        <v>49</v>
      </c>
      <c r="M9" s="891"/>
    </row>
    <row r="10" spans="1:16" ht="15" x14ac:dyDescent="0.25">
      <c r="A10" s="205">
        <v>1</v>
      </c>
      <c r="B10" s="205">
        <v>2</v>
      </c>
      <c r="C10" s="205">
        <v>3</v>
      </c>
      <c r="D10" s="205">
        <v>4</v>
      </c>
      <c r="E10" s="205">
        <v>5</v>
      </c>
      <c r="F10" s="205">
        <v>6</v>
      </c>
      <c r="G10" s="205">
        <v>7</v>
      </c>
      <c r="H10" s="205">
        <v>8</v>
      </c>
      <c r="I10" s="205">
        <v>9</v>
      </c>
      <c r="J10" s="205">
        <v>10</v>
      </c>
      <c r="K10" s="205">
        <v>11</v>
      </c>
      <c r="L10" s="205">
        <v>12</v>
      </c>
      <c r="M10" s="205">
        <v>13</v>
      </c>
    </row>
    <row r="11" spans="1:16" ht="30.75" customHeight="1" x14ac:dyDescent="0.25">
      <c r="A11" s="333">
        <v>1</v>
      </c>
      <c r="B11" s="28" t="s">
        <v>898</v>
      </c>
      <c r="C11" s="1049" t="s">
        <v>922</v>
      </c>
      <c r="D11" s="1050"/>
      <c r="E11" s="1050"/>
      <c r="F11" s="1050"/>
      <c r="G11" s="1050"/>
      <c r="H11" s="1050"/>
      <c r="I11" s="1050"/>
      <c r="J11" s="1050"/>
      <c r="K11" s="1050"/>
      <c r="L11" s="1050"/>
      <c r="M11" s="1051"/>
    </row>
    <row r="12" spans="1:16" ht="30.75" customHeight="1" x14ac:dyDescent="0.25">
      <c r="A12" s="333">
        <v>2</v>
      </c>
      <c r="B12" s="28" t="s">
        <v>899</v>
      </c>
      <c r="C12" s="1052"/>
      <c r="D12" s="1053"/>
      <c r="E12" s="1053"/>
      <c r="F12" s="1053"/>
      <c r="G12" s="1053"/>
      <c r="H12" s="1053"/>
      <c r="I12" s="1053"/>
      <c r="J12" s="1053"/>
      <c r="K12" s="1053"/>
      <c r="L12" s="1053"/>
      <c r="M12" s="1054"/>
    </row>
    <row r="13" spans="1:16" ht="30.75" customHeight="1" x14ac:dyDescent="0.25">
      <c r="A13" s="333">
        <v>3</v>
      </c>
      <c r="B13" s="28" t="s">
        <v>900</v>
      </c>
      <c r="C13" s="1052"/>
      <c r="D13" s="1053"/>
      <c r="E13" s="1053"/>
      <c r="F13" s="1053"/>
      <c r="G13" s="1053"/>
      <c r="H13" s="1053"/>
      <c r="I13" s="1053"/>
      <c r="J13" s="1053"/>
      <c r="K13" s="1053"/>
      <c r="L13" s="1053"/>
      <c r="M13" s="1054"/>
    </row>
    <row r="14" spans="1:16" ht="30.75" customHeight="1" x14ac:dyDescent="0.25">
      <c r="A14" s="333">
        <v>4</v>
      </c>
      <c r="B14" s="28" t="s">
        <v>901</v>
      </c>
      <c r="C14" s="1052"/>
      <c r="D14" s="1053"/>
      <c r="E14" s="1053"/>
      <c r="F14" s="1053"/>
      <c r="G14" s="1053"/>
      <c r="H14" s="1053"/>
      <c r="I14" s="1053"/>
      <c r="J14" s="1053"/>
      <c r="K14" s="1053"/>
      <c r="L14" s="1053"/>
      <c r="M14" s="1054"/>
    </row>
    <row r="15" spans="1:16" ht="30.75" customHeight="1" x14ac:dyDescent="0.25">
      <c r="A15" s="333">
        <v>5</v>
      </c>
      <c r="B15" s="28" t="s">
        <v>902</v>
      </c>
      <c r="C15" s="1052"/>
      <c r="D15" s="1053"/>
      <c r="E15" s="1053"/>
      <c r="F15" s="1053"/>
      <c r="G15" s="1053"/>
      <c r="H15" s="1053"/>
      <c r="I15" s="1053"/>
      <c r="J15" s="1053"/>
      <c r="K15" s="1053"/>
      <c r="L15" s="1053"/>
      <c r="M15" s="1054"/>
    </row>
    <row r="16" spans="1:16" ht="30.75" customHeight="1" x14ac:dyDescent="0.25">
      <c r="A16" s="333">
        <v>6</v>
      </c>
      <c r="B16" s="28" t="s">
        <v>903</v>
      </c>
      <c r="C16" s="1052"/>
      <c r="D16" s="1053"/>
      <c r="E16" s="1053"/>
      <c r="F16" s="1053"/>
      <c r="G16" s="1053"/>
      <c r="H16" s="1053"/>
      <c r="I16" s="1053"/>
      <c r="J16" s="1053"/>
      <c r="K16" s="1053"/>
      <c r="L16" s="1053"/>
      <c r="M16" s="1054"/>
    </row>
    <row r="17" spans="1:13" ht="30.75" customHeight="1" x14ac:dyDescent="0.25">
      <c r="A17" s="333"/>
      <c r="B17" s="28" t="s">
        <v>19</v>
      </c>
      <c r="C17" s="1055"/>
      <c r="D17" s="1056"/>
      <c r="E17" s="1056"/>
      <c r="F17" s="1056"/>
      <c r="G17" s="1056"/>
      <c r="H17" s="1056"/>
      <c r="I17" s="1056"/>
      <c r="J17" s="1056"/>
      <c r="K17" s="1056"/>
      <c r="L17" s="1056"/>
      <c r="M17" s="1057"/>
    </row>
    <row r="18" spans="1:13" ht="16.5" customHeight="1" x14ac:dyDescent="0.2">
      <c r="B18" s="207"/>
      <c r="C18" s="1042"/>
      <c r="D18" s="1042"/>
      <c r="E18" s="1042"/>
      <c r="F18" s="1042"/>
    </row>
    <row r="20" spans="1:13" x14ac:dyDescent="0.2">
      <c r="A20" s="178"/>
      <c r="B20" s="178"/>
      <c r="C20" s="178"/>
      <c r="D20" s="178"/>
      <c r="G20" s="763" t="s">
        <v>13</v>
      </c>
      <c r="H20" s="763"/>
      <c r="I20" s="179"/>
      <c r="J20" s="179"/>
      <c r="K20" s="179"/>
      <c r="L20" s="179"/>
    </row>
    <row r="21" spans="1:13" ht="15" customHeight="1" x14ac:dyDescent="0.2">
      <c r="A21" s="178"/>
      <c r="B21" s="178"/>
      <c r="C21" s="178"/>
      <c r="D21" s="178"/>
      <c r="G21" s="763" t="s">
        <v>14</v>
      </c>
      <c r="H21" s="763"/>
      <c r="I21" s="763"/>
      <c r="J21" s="763"/>
      <c r="K21" s="763"/>
      <c r="L21" s="763"/>
      <c r="M21" s="763"/>
    </row>
    <row r="22" spans="1:13" ht="15" customHeight="1" x14ac:dyDescent="0.2">
      <c r="A22" s="178"/>
      <c r="B22" s="178"/>
      <c r="C22" s="178"/>
      <c r="D22" s="178"/>
      <c r="G22" s="763" t="s">
        <v>89</v>
      </c>
      <c r="H22" s="763"/>
      <c r="I22" s="763"/>
      <c r="J22" s="763"/>
      <c r="K22" s="763"/>
      <c r="L22" s="763"/>
      <c r="M22" s="763"/>
    </row>
    <row r="23" spans="1:13" x14ac:dyDescent="0.2">
      <c r="A23" s="178" t="s">
        <v>12</v>
      </c>
      <c r="C23" s="178"/>
      <c r="D23" s="178"/>
      <c r="G23" s="764" t="s">
        <v>86</v>
      </c>
      <c r="H23" s="764"/>
      <c r="I23" s="180"/>
      <c r="J23" s="180"/>
      <c r="K23" s="180"/>
      <c r="L23" s="180"/>
    </row>
  </sheetData>
  <mergeCells count="17">
    <mergeCell ref="G23:H23"/>
    <mergeCell ref="C18:F18"/>
    <mergeCell ref="G20:H20"/>
    <mergeCell ref="H6:L8"/>
    <mergeCell ref="H5:M5"/>
    <mergeCell ref="G21:M21"/>
    <mergeCell ref="G22:M22"/>
    <mergeCell ref="M6:M9"/>
    <mergeCell ref="C6:G8"/>
    <mergeCell ref="A5:C5"/>
    <mergeCell ref="C11:M17"/>
    <mergeCell ref="B2:L2"/>
    <mergeCell ref="L1:M1"/>
    <mergeCell ref="C1:I1"/>
    <mergeCell ref="A4:M4"/>
    <mergeCell ref="A6:A9"/>
    <mergeCell ref="B6:B9"/>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10" zoomScaleSheetLayoutView="63" workbookViewId="0">
      <selection activeCell="D26" sqref="D26"/>
    </sheetView>
  </sheetViews>
  <sheetFormatPr defaultRowHeight="12.75" x14ac:dyDescent="0.2"/>
  <cols>
    <col min="1" max="1" width="40.85546875" customWidth="1"/>
    <col min="2" max="2" width="20.28515625" customWidth="1"/>
    <col min="3" max="3" width="19.42578125" customWidth="1"/>
    <col min="4" max="4" width="18.5703125" customWidth="1"/>
    <col min="5" max="5" width="19.42578125" customWidth="1"/>
    <col min="6" max="6" width="26.7109375" customWidth="1"/>
  </cols>
  <sheetData>
    <row r="1" spans="1:12" ht="18" x14ac:dyDescent="0.35">
      <c r="A1" s="765" t="s">
        <v>0</v>
      </c>
      <c r="B1" s="765"/>
      <c r="C1" s="765"/>
      <c r="D1" s="765"/>
      <c r="E1" s="765"/>
      <c r="F1" s="208" t="s">
        <v>526</v>
      </c>
      <c r="G1" s="198"/>
      <c r="H1" s="198"/>
      <c r="I1" s="198"/>
      <c r="J1" s="198"/>
      <c r="K1" s="198"/>
      <c r="L1" s="198"/>
    </row>
    <row r="2" spans="1:12" ht="21" x14ac:dyDescent="0.35">
      <c r="A2" s="766" t="s">
        <v>741</v>
      </c>
      <c r="B2" s="766"/>
      <c r="C2" s="766"/>
      <c r="D2" s="766"/>
      <c r="E2" s="766"/>
      <c r="F2" s="766"/>
      <c r="G2" s="199"/>
      <c r="H2" s="199"/>
      <c r="I2" s="199"/>
      <c r="J2" s="199"/>
      <c r="K2" s="199"/>
      <c r="L2" s="199"/>
    </row>
    <row r="3" spans="1:12" x14ac:dyDescent="0.2">
      <c r="A3" s="148"/>
      <c r="B3" s="148"/>
      <c r="C3" s="148"/>
      <c r="D3" s="148"/>
      <c r="E3" s="148"/>
      <c r="F3" s="148"/>
    </row>
    <row r="4" spans="1:12" ht="18.75" x14ac:dyDescent="0.2">
      <c r="A4" s="1058" t="s">
        <v>525</v>
      </c>
      <c r="B4" s="1058"/>
      <c r="C4" s="1058"/>
      <c r="D4" s="1058"/>
      <c r="E4" s="1058"/>
      <c r="F4" s="1058"/>
      <c r="G4" s="1058"/>
    </row>
    <row r="5" spans="1:12" ht="18.75" x14ac:dyDescent="0.25">
      <c r="A5" s="695" t="s">
        <v>948</v>
      </c>
      <c r="B5" s="695"/>
      <c r="C5" s="695"/>
      <c r="D5" s="209"/>
      <c r="E5" s="209"/>
      <c r="F5" s="209"/>
      <c r="G5" s="209"/>
    </row>
    <row r="6" spans="1:12" ht="37.5" customHeight="1" x14ac:dyDescent="0.25">
      <c r="A6" s="210"/>
      <c r="B6" s="211" t="s">
        <v>319</v>
      </c>
      <c r="C6" s="211" t="s">
        <v>320</v>
      </c>
      <c r="D6" s="211" t="s">
        <v>321</v>
      </c>
      <c r="E6" s="212"/>
      <c r="F6" s="212"/>
    </row>
    <row r="7" spans="1:12" ht="15" x14ac:dyDescent="0.25">
      <c r="A7" s="274" t="s">
        <v>322</v>
      </c>
      <c r="B7" s="213" t="s">
        <v>949</v>
      </c>
      <c r="C7" s="213"/>
      <c r="D7" s="213"/>
      <c r="E7" s="212"/>
      <c r="F7" s="212"/>
    </row>
    <row r="8" spans="1:12" ht="13.5" customHeight="1" x14ac:dyDescent="0.25">
      <c r="A8" s="213" t="s">
        <v>323</v>
      </c>
      <c r="B8" s="213" t="s">
        <v>950</v>
      </c>
      <c r="C8" s="213"/>
      <c r="D8" s="213"/>
      <c r="E8" s="212"/>
      <c r="F8" s="212"/>
    </row>
    <row r="9" spans="1:12" ht="13.5" customHeight="1" x14ac:dyDescent="0.25">
      <c r="A9" s="213" t="s">
        <v>324</v>
      </c>
      <c r="B9" s="213" t="s">
        <v>950</v>
      </c>
      <c r="C9" s="213"/>
      <c r="D9" s="213"/>
      <c r="E9" s="212"/>
      <c r="F9" s="212"/>
    </row>
    <row r="10" spans="1:12" ht="13.5" customHeight="1" x14ac:dyDescent="0.25">
      <c r="A10" s="214" t="s">
        <v>325</v>
      </c>
      <c r="B10" s="213" t="s">
        <v>951</v>
      </c>
      <c r="C10" s="213"/>
      <c r="D10" s="213"/>
      <c r="E10" s="212"/>
      <c r="F10" s="212"/>
    </row>
    <row r="11" spans="1:12" ht="13.5" customHeight="1" x14ac:dyDescent="0.25">
      <c r="A11" s="214" t="s">
        <v>326</v>
      </c>
      <c r="B11" s="213" t="s">
        <v>952</v>
      </c>
      <c r="C11" s="213"/>
      <c r="D11" s="213"/>
      <c r="E11" s="212"/>
      <c r="F11" s="212"/>
    </row>
    <row r="12" spans="1:12" ht="13.5" customHeight="1" x14ac:dyDescent="0.25">
      <c r="A12" s="214" t="s">
        <v>327</v>
      </c>
      <c r="B12" s="213" t="s">
        <v>951</v>
      </c>
      <c r="C12" s="213"/>
      <c r="D12" s="213"/>
      <c r="E12" s="212"/>
      <c r="F12" s="212"/>
    </row>
    <row r="13" spans="1:12" ht="13.5" customHeight="1" x14ac:dyDescent="0.25">
      <c r="A13" s="214" t="s">
        <v>328</v>
      </c>
      <c r="B13" s="566" t="s">
        <v>953</v>
      </c>
      <c r="C13" s="213"/>
      <c r="D13" s="213"/>
      <c r="E13" s="212"/>
      <c r="F13" s="212"/>
    </row>
    <row r="14" spans="1:12" ht="13.5" customHeight="1" x14ac:dyDescent="0.25">
      <c r="A14" s="214" t="s">
        <v>329</v>
      </c>
      <c r="B14" s="213" t="s">
        <v>951</v>
      </c>
      <c r="C14" s="213"/>
      <c r="D14" s="213"/>
      <c r="E14" s="212"/>
      <c r="F14" s="212"/>
    </row>
    <row r="15" spans="1:12" ht="13.5" customHeight="1" x14ac:dyDescent="0.25">
      <c r="A15" s="214" t="s">
        <v>330</v>
      </c>
      <c r="B15" s="213" t="s">
        <v>951</v>
      </c>
      <c r="C15" s="213"/>
      <c r="D15" s="213"/>
      <c r="E15" s="212"/>
      <c r="F15" s="212"/>
    </row>
    <row r="16" spans="1:12" ht="13.5" customHeight="1" x14ac:dyDescent="0.25">
      <c r="A16" s="214" t="s">
        <v>331</v>
      </c>
      <c r="B16" s="213" t="s">
        <v>951</v>
      </c>
      <c r="C16" s="213"/>
      <c r="D16" s="213"/>
      <c r="E16" s="212"/>
      <c r="F16" s="212"/>
    </row>
    <row r="17" spans="1:7" ht="13.5" customHeight="1" x14ac:dyDescent="0.25">
      <c r="A17" s="214" t="s">
        <v>332</v>
      </c>
      <c r="B17" s="213" t="s">
        <v>949</v>
      </c>
      <c r="C17" s="213"/>
      <c r="D17" s="213"/>
      <c r="E17" s="212"/>
      <c r="F17" s="212"/>
    </row>
    <row r="18" spans="1:7" ht="13.5" customHeight="1" x14ac:dyDescent="0.25">
      <c r="A18" s="215"/>
      <c r="B18" s="216"/>
      <c r="C18" s="216"/>
      <c r="D18" s="216"/>
      <c r="E18" s="212"/>
      <c r="F18" s="212"/>
    </row>
    <row r="19" spans="1:7" ht="13.5" customHeight="1" x14ac:dyDescent="0.2">
      <c r="A19" s="1059" t="s">
        <v>333</v>
      </c>
      <c r="B19" s="1059"/>
      <c r="C19" s="1059"/>
      <c r="D19" s="1059"/>
      <c r="E19" s="1059"/>
      <c r="F19" s="1059"/>
      <c r="G19" s="1059"/>
    </row>
    <row r="20" spans="1:7" ht="15" x14ac:dyDescent="0.25">
      <c r="A20" s="212"/>
      <c r="B20" s="212"/>
      <c r="C20" s="212"/>
      <c r="D20" s="212"/>
      <c r="E20" s="1060" t="s">
        <v>888</v>
      </c>
      <c r="F20" s="1060"/>
      <c r="G20" s="108"/>
    </row>
    <row r="21" spans="1:7" ht="46.15" customHeight="1" x14ac:dyDescent="0.2">
      <c r="A21" s="202" t="s">
        <v>422</v>
      </c>
      <c r="B21" s="202" t="s">
        <v>3</v>
      </c>
      <c r="C21" s="217" t="s">
        <v>334</v>
      </c>
      <c r="D21" s="218" t="s">
        <v>335</v>
      </c>
      <c r="E21" s="256" t="s">
        <v>336</v>
      </c>
      <c r="F21" s="256" t="s">
        <v>337</v>
      </c>
      <c r="G21" s="12"/>
    </row>
    <row r="22" spans="1:7" ht="126" customHeight="1" x14ac:dyDescent="0.2">
      <c r="A22" s="213" t="s">
        <v>338</v>
      </c>
      <c r="B22" s="213"/>
      <c r="C22" s="568">
        <v>1</v>
      </c>
      <c r="D22" s="219"/>
      <c r="E22" s="567" t="s">
        <v>954</v>
      </c>
      <c r="F22" s="217" t="s">
        <v>957</v>
      </c>
    </row>
    <row r="23" spans="1:7" ht="15" x14ac:dyDescent="0.25">
      <c r="A23" s="213" t="s">
        <v>339</v>
      </c>
      <c r="B23" s="213"/>
      <c r="C23" s="568"/>
      <c r="D23" s="219"/>
      <c r="E23" s="220"/>
      <c r="F23" s="220"/>
    </row>
    <row r="24" spans="1:7" ht="15" x14ac:dyDescent="0.25">
      <c r="A24" s="213" t="s">
        <v>340</v>
      </c>
      <c r="B24" s="213"/>
      <c r="C24" s="569"/>
      <c r="D24" s="219"/>
      <c r="E24" s="220"/>
      <c r="F24" s="220"/>
    </row>
    <row r="25" spans="1:7" ht="25.5" x14ac:dyDescent="0.25">
      <c r="A25" s="213" t="s">
        <v>341</v>
      </c>
      <c r="B25" s="213"/>
      <c r="C25" s="569"/>
      <c r="D25" s="219"/>
      <c r="E25" s="220"/>
      <c r="F25" s="220"/>
    </row>
    <row r="26" spans="1:7" ht="124.5" customHeight="1" x14ac:dyDescent="0.2">
      <c r="A26" s="213" t="s">
        <v>342</v>
      </c>
      <c r="B26" s="213"/>
      <c r="C26" s="569">
        <v>1</v>
      </c>
      <c r="D26" s="219"/>
      <c r="E26" s="567" t="s">
        <v>955</v>
      </c>
      <c r="F26" s="217" t="s">
        <v>958</v>
      </c>
    </row>
    <row r="27" spans="1:7" ht="15" x14ac:dyDescent="0.25">
      <c r="A27" s="213" t="s">
        <v>343</v>
      </c>
      <c r="B27" s="213"/>
      <c r="C27" s="569"/>
      <c r="D27" s="219"/>
      <c r="E27" s="220"/>
      <c r="F27" s="220"/>
    </row>
    <row r="28" spans="1:7" ht="74.25" customHeight="1" x14ac:dyDescent="0.2">
      <c r="A28" s="213" t="s">
        <v>344</v>
      </c>
      <c r="B28" s="213"/>
      <c r="C28" s="569">
        <v>2</v>
      </c>
      <c r="D28" s="219"/>
      <c r="E28" s="567" t="s">
        <v>954</v>
      </c>
      <c r="F28" s="217" t="s">
        <v>956</v>
      </c>
    </row>
    <row r="29" spans="1:7" ht="15" x14ac:dyDescent="0.25">
      <c r="A29" s="213" t="s">
        <v>345</v>
      </c>
      <c r="B29" s="213"/>
      <c r="C29" s="213"/>
      <c r="D29" s="219"/>
      <c r="E29" s="220"/>
      <c r="F29" s="220"/>
    </row>
    <row r="30" spans="1:7" ht="15" x14ac:dyDescent="0.25">
      <c r="A30" s="213" t="s">
        <v>346</v>
      </c>
      <c r="B30" s="213"/>
      <c r="C30" s="213"/>
      <c r="D30" s="219"/>
      <c r="E30" s="220"/>
      <c r="F30" s="220"/>
    </row>
    <row r="31" spans="1:7" ht="15" x14ac:dyDescent="0.25">
      <c r="A31" s="213" t="s">
        <v>347</v>
      </c>
      <c r="B31" s="213"/>
      <c r="C31" s="213"/>
      <c r="D31" s="219"/>
      <c r="E31" s="220"/>
      <c r="F31" s="220"/>
    </row>
    <row r="32" spans="1:7" ht="15" x14ac:dyDescent="0.25">
      <c r="A32" s="213" t="s">
        <v>348</v>
      </c>
      <c r="B32" s="213"/>
      <c r="C32" s="213"/>
      <c r="D32" s="219"/>
      <c r="E32" s="220"/>
      <c r="F32" s="220"/>
    </row>
    <row r="33" spans="1:7" ht="15" x14ac:dyDescent="0.25">
      <c r="A33" s="213" t="s">
        <v>349</v>
      </c>
      <c r="B33" s="213"/>
      <c r="C33" s="213"/>
      <c r="D33" s="219"/>
      <c r="E33" s="220"/>
      <c r="F33" s="220"/>
    </row>
    <row r="34" spans="1:7" ht="15" x14ac:dyDescent="0.25">
      <c r="A34" s="213" t="s">
        <v>350</v>
      </c>
      <c r="B34" s="213"/>
      <c r="C34" s="213"/>
      <c r="D34" s="219"/>
      <c r="E34" s="220"/>
      <c r="F34" s="220"/>
    </row>
    <row r="35" spans="1:7" ht="15" x14ac:dyDescent="0.25">
      <c r="A35" s="213" t="s">
        <v>351</v>
      </c>
      <c r="B35" s="213"/>
      <c r="C35" s="213"/>
      <c r="D35" s="219"/>
      <c r="E35" s="220"/>
      <c r="F35" s="220"/>
    </row>
    <row r="36" spans="1:7" ht="15" x14ac:dyDescent="0.25">
      <c r="A36" s="213" t="s">
        <v>352</v>
      </c>
      <c r="B36" s="213"/>
      <c r="C36" s="213"/>
      <c r="D36" s="219"/>
      <c r="E36" s="220"/>
      <c r="F36" s="220"/>
    </row>
    <row r="37" spans="1:7" ht="15" x14ac:dyDescent="0.25">
      <c r="A37" s="213" t="s">
        <v>353</v>
      </c>
      <c r="B37" s="213"/>
      <c r="C37" s="213"/>
      <c r="D37" s="219"/>
      <c r="E37" s="220"/>
      <c r="F37" s="220"/>
    </row>
    <row r="38" spans="1:7" ht="15" x14ac:dyDescent="0.25">
      <c r="A38" s="213" t="s">
        <v>49</v>
      </c>
      <c r="B38" s="213"/>
      <c r="C38" s="213"/>
      <c r="D38" s="219"/>
      <c r="E38" s="220"/>
      <c r="F38" s="220"/>
    </row>
    <row r="39" spans="1:7" ht="15" x14ac:dyDescent="0.25">
      <c r="A39" s="221" t="s">
        <v>19</v>
      </c>
      <c r="B39" s="213"/>
      <c r="C39" s="213"/>
      <c r="D39" s="219"/>
      <c r="E39" s="220"/>
      <c r="F39" s="220"/>
    </row>
    <row r="43" spans="1:7" ht="15" customHeight="1" x14ac:dyDescent="0.2">
      <c r="A43" s="178"/>
      <c r="B43" s="178"/>
      <c r="C43" s="178"/>
      <c r="D43" s="763" t="s">
        <v>13</v>
      </c>
      <c r="E43" s="763"/>
      <c r="F43" s="191"/>
      <c r="G43" s="179"/>
    </row>
    <row r="44" spans="1:7" ht="15" customHeight="1" x14ac:dyDescent="0.2">
      <c r="A44" s="178"/>
      <c r="B44" s="178"/>
      <c r="C44" s="178"/>
      <c r="D44" s="763" t="s">
        <v>14</v>
      </c>
      <c r="E44" s="763"/>
      <c r="F44" s="179"/>
      <c r="G44" s="179"/>
    </row>
    <row r="45" spans="1:7" ht="15" customHeight="1" x14ac:dyDescent="0.2">
      <c r="A45" s="178"/>
      <c r="B45" s="178"/>
      <c r="C45" s="178"/>
      <c r="D45" s="763" t="s">
        <v>89</v>
      </c>
      <c r="E45" s="763"/>
      <c r="F45" s="179"/>
      <c r="G45" s="179"/>
    </row>
    <row r="46" spans="1:7" x14ac:dyDescent="0.2">
      <c r="A46" s="178" t="s">
        <v>12</v>
      </c>
      <c r="C46" s="178"/>
      <c r="D46" s="180" t="s">
        <v>86</v>
      </c>
      <c r="E46" s="180"/>
      <c r="F46" s="180"/>
      <c r="G46" s="183"/>
    </row>
  </sheetData>
  <mergeCells count="9">
    <mergeCell ref="D44:E44"/>
    <mergeCell ref="D45:E45"/>
    <mergeCell ref="A1:E1"/>
    <mergeCell ref="A2:F2"/>
    <mergeCell ref="A4:G4"/>
    <mergeCell ref="A19:G19"/>
    <mergeCell ref="D43:E43"/>
    <mergeCell ref="E20:F20"/>
    <mergeCell ref="A5:C5"/>
  </mergeCells>
  <hyperlinks>
    <hyperlink ref="B13" r:id="rId1"/>
  </hyperlinks>
  <printOptions horizontalCentered="1"/>
  <pageMargins left="0.70866141732283472" right="0.70866141732283472" top="0.23622047244094491" bottom="0" header="0.31496062992125984" footer="0.31496062992125984"/>
  <pageSetup paperSize="9" scale="57"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F68" sqref="F68"/>
    </sheetView>
  </sheetViews>
  <sheetFormatPr defaultRowHeight="12.75" x14ac:dyDescent="0.2"/>
  <sheetData>
    <row r="2" spans="2:8" x14ac:dyDescent="0.2">
      <c r="B2" s="14"/>
    </row>
    <row r="4" spans="2:8" ht="12.75" customHeight="1" x14ac:dyDescent="0.2">
      <c r="B4" s="1061" t="s">
        <v>746</v>
      </c>
      <c r="C4" s="1061"/>
      <c r="D4" s="1061"/>
      <c r="E4" s="1061"/>
      <c r="F4" s="1061"/>
      <c r="G4" s="1061"/>
      <c r="H4" s="1061"/>
    </row>
    <row r="5" spans="2:8" ht="12.75" customHeight="1" x14ac:dyDescent="0.2">
      <c r="B5" s="1061"/>
      <c r="C5" s="1061"/>
      <c r="D5" s="1061"/>
      <c r="E5" s="1061"/>
      <c r="F5" s="1061"/>
      <c r="G5" s="1061"/>
      <c r="H5" s="1061"/>
    </row>
    <row r="6" spans="2:8" ht="12.75" customHeight="1" x14ac:dyDescent="0.2">
      <c r="B6" s="1061"/>
      <c r="C6" s="1061"/>
      <c r="D6" s="1061"/>
      <c r="E6" s="1061"/>
      <c r="F6" s="1061"/>
      <c r="G6" s="1061"/>
      <c r="H6" s="1061"/>
    </row>
    <row r="7" spans="2:8" ht="12.75" customHeight="1" x14ac:dyDescent="0.2">
      <c r="B7" s="1061"/>
      <c r="C7" s="1061"/>
      <c r="D7" s="1061"/>
      <c r="E7" s="1061"/>
      <c r="F7" s="1061"/>
      <c r="G7" s="1061"/>
      <c r="H7" s="1061"/>
    </row>
    <row r="8" spans="2:8" ht="12.75" customHeight="1" x14ac:dyDescent="0.2">
      <c r="B8" s="1061"/>
      <c r="C8" s="1061"/>
      <c r="D8" s="1061"/>
      <c r="E8" s="1061"/>
      <c r="F8" s="1061"/>
      <c r="G8" s="1061"/>
      <c r="H8" s="1061"/>
    </row>
    <row r="9" spans="2:8" ht="12.75" customHeight="1" x14ac:dyDescent="0.2">
      <c r="B9" s="1061"/>
      <c r="C9" s="1061"/>
      <c r="D9" s="1061"/>
      <c r="E9" s="1061"/>
      <c r="F9" s="1061"/>
      <c r="G9" s="1061"/>
      <c r="H9" s="1061"/>
    </row>
    <row r="10" spans="2:8" ht="12.75" customHeight="1" x14ac:dyDescent="0.2">
      <c r="B10" s="1061"/>
      <c r="C10" s="1061"/>
      <c r="D10" s="1061"/>
      <c r="E10" s="1061"/>
      <c r="F10" s="1061"/>
      <c r="G10" s="1061"/>
      <c r="H10" s="1061"/>
    </row>
    <row r="11" spans="2:8" ht="12.75" customHeight="1" x14ac:dyDescent="0.2">
      <c r="B11" s="1061"/>
      <c r="C11" s="1061"/>
      <c r="D11" s="1061"/>
      <c r="E11" s="1061"/>
      <c r="F11" s="1061"/>
      <c r="G11" s="1061"/>
      <c r="H11" s="1061"/>
    </row>
    <row r="12" spans="2:8" ht="12.75" customHeight="1" x14ac:dyDescent="0.2">
      <c r="B12" s="1061"/>
      <c r="C12" s="1061"/>
      <c r="D12" s="1061"/>
      <c r="E12" s="1061"/>
      <c r="F12" s="1061"/>
      <c r="G12" s="1061"/>
      <c r="H12" s="1061"/>
    </row>
    <row r="13" spans="2:8" ht="12.75" customHeight="1" x14ac:dyDescent="0.2">
      <c r="B13" s="1061"/>
      <c r="C13" s="1061"/>
      <c r="D13" s="1061"/>
      <c r="E13" s="1061"/>
      <c r="F13" s="1061"/>
      <c r="G13" s="1061"/>
      <c r="H13" s="1061"/>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7" zoomScaleNormal="90" zoomScaleSheetLayoutView="100" workbookViewId="0">
      <selection activeCell="I12" sqref="I12:I13"/>
    </sheetView>
  </sheetViews>
  <sheetFormatPr defaultRowHeight="14.25" x14ac:dyDescent="0.2"/>
  <cols>
    <col min="1" max="1" width="4.7109375" style="47" customWidth="1"/>
    <col min="2" max="2" width="16.85546875" style="47" customWidth="1"/>
    <col min="3" max="3" width="11.7109375" style="47" customWidth="1"/>
    <col min="4" max="4" width="12" style="47" customWidth="1"/>
    <col min="5" max="5" width="12.140625" style="47" customWidth="1"/>
    <col min="6" max="6" width="17.42578125" style="47" customWidth="1"/>
    <col min="7" max="7" width="12.42578125" style="47" customWidth="1"/>
    <col min="8" max="8" width="16" style="47" customWidth="1"/>
    <col min="9" max="9" width="12.7109375" style="47" customWidth="1"/>
    <col min="10" max="10" width="15" style="47" customWidth="1"/>
    <col min="11" max="11" width="16" style="47" customWidth="1"/>
    <col min="12" max="12" width="11.85546875" style="47" customWidth="1"/>
    <col min="13" max="16384" width="9.140625" style="47"/>
  </cols>
  <sheetData>
    <row r="1" spans="1:20" ht="15" customHeight="1" x14ac:dyDescent="0.25">
      <c r="C1" s="628"/>
      <c r="D1" s="628"/>
      <c r="E1" s="628"/>
      <c r="F1" s="628"/>
      <c r="G1" s="628"/>
      <c r="H1" s="628"/>
      <c r="I1" s="151"/>
      <c r="J1" s="832" t="s">
        <v>527</v>
      </c>
      <c r="K1" s="832"/>
    </row>
    <row r="2" spans="1:20" s="53" customFormat="1" ht="19.5" customHeight="1" x14ac:dyDescent="0.2">
      <c r="A2" s="1063" t="s">
        <v>0</v>
      </c>
      <c r="B2" s="1063"/>
      <c r="C2" s="1063"/>
      <c r="D2" s="1063"/>
      <c r="E2" s="1063"/>
      <c r="F2" s="1063"/>
      <c r="G2" s="1063"/>
      <c r="H2" s="1063"/>
      <c r="I2" s="1063"/>
      <c r="J2" s="1063"/>
      <c r="K2" s="1063"/>
    </row>
    <row r="3" spans="1:20" s="53" customFormat="1" ht="19.5" customHeight="1" x14ac:dyDescent="0.2">
      <c r="A3" s="1062" t="s">
        <v>741</v>
      </c>
      <c r="B3" s="1062"/>
      <c r="C3" s="1062"/>
      <c r="D3" s="1062"/>
      <c r="E3" s="1062"/>
      <c r="F3" s="1062"/>
      <c r="G3" s="1062"/>
      <c r="H3" s="1062"/>
      <c r="I3" s="1062"/>
      <c r="J3" s="1062"/>
      <c r="K3" s="1062"/>
    </row>
    <row r="4" spans="1:20" s="53" customFormat="1" ht="14.25" customHeight="1" x14ac:dyDescent="0.2">
      <c r="A4" s="62"/>
      <c r="B4" s="62"/>
      <c r="C4" s="62"/>
      <c r="D4" s="62"/>
      <c r="E4" s="62"/>
      <c r="F4" s="62"/>
      <c r="G4" s="62"/>
      <c r="H4" s="62"/>
      <c r="I4" s="62"/>
      <c r="J4" s="62"/>
      <c r="K4" s="62"/>
    </row>
    <row r="5" spans="1:20" s="53" customFormat="1" ht="18" customHeight="1" x14ac:dyDescent="0.2">
      <c r="A5" s="935" t="s">
        <v>747</v>
      </c>
      <c r="B5" s="935"/>
      <c r="C5" s="935"/>
      <c r="D5" s="935"/>
      <c r="E5" s="935"/>
      <c r="F5" s="935"/>
      <c r="G5" s="935"/>
      <c r="H5" s="935"/>
      <c r="I5" s="935"/>
      <c r="J5" s="935"/>
      <c r="K5" s="935"/>
    </row>
    <row r="6" spans="1:20" ht="15.75" x14ac:dyDescent="0.25">
      <c r="A6" s="695" t="s">
        <v>948</v>
      </c>
      <c r="B6" s="695"/>
      <c r="C6" s="695"/>
      <c r="D6" s="103"/>
      <c r="E6" s="103"/>
      <c r="F6" s="103"/>
      <c r="G6" s="103"/>
      <c r="H6" s="103"/>
      <c r="I6" s="103"/>
      <c r="J6" s="103"/>
      <c r="K6" s="103"/>
    </row>
    <row r="7" spans="1:20" ht="29.25" customHeight="1" x14ac:dyDescent="0.2">
      <c r="A7" s="1068" t="s">
        <v>76</v>
      </c>
      <c r="B7" s="1068" t="s">
        <v>77</v>
      </c>
      <c r="C7" s="1068" t="s">
        <v>78</v>
      </c>
      <c r="D7" s="1068" t="s">
        <v>158</v>
      </c>
      <c r="E7" s="1068"/>
      <c r="F7" s="1068"/>
      <c r="G7" s="1068"/>
      <c r="H7" s="1068"/>
      <c r="I7" s="1069" t="s">
        <v>239</v>
      </c>
      <c r="J7" s="1068" t="s">
        <v>79</v>
      </c>
      <c r="K7" s="1068" t="s">
        <v>472</v>
      </c>
      <c r="L7" s="1072" t="s">
        <v>80</v>
      </c>
      <c r="S7" s="52"/>
      <c r="T7" s="52"/>
    </row>
    <row r="8" spans="1:20" ht="33.75" customHeight="1" x14ac:dyDescent="0.2">
      <c r="A8" s="1068"/>
      <c r="B8" s="1068"/>
      <c r="C8" s="1068"/>
      <c r="D8" s="1068" t="s">
        <v>81</v>
      </c>
      <c r="E8" s="1068" t="s">
        <v>82</v>
      </c>
      <c r="F8" s="1068"/>
      <c r="G8" s="1068"/>
      <c r="H8" s="48" t="s">
        <v>83</v>
      </c>
      <c r="I8" s="1070"/>
      <c r="J8" s="1068"/>
      <c r="K8" s="1068"/>
      <c r="L8" s="1072"/>
    </row>
    <row r="9" spans="1:20" ht="30" x14ac:dyDescent="0.2">
      <c r="A9" s="1068"/>
      <c r="B9" s="1068"/>
      <c r="C9" s="1068"/>
      <c r="D9" s="1068"/>
      <c r="E9" s="48" t="s">
        <v>84</v>
      </c>
      <c r="F9" s="48" t="s">
        <v>85</v>
      </c>
      <c r="G9" s="48" t="s">
        <v>19</v>
      </c>
      <c r="H9" s="48"/>
      <c r="I9" s="1071"/>
      <c r="J9" s="1068"/>
      <c r="K9" s="1068"/>
      <c r="L9" s="1072"/>
    </row>
    <row r="10" spans="1:20" s="140" customFormat="1" ht="17.100000000000001" customHeight="1" x14ac:dyDescent="0.2">
      <c r="A10" s="139">
        <v>1</v>
      </c>
      <c r="B10" s="139">
        <v>2</v>
      </c>
      <c r="C10" s="139">
        <v>3</v>
      </c>
      <c r="D10" s="139">
        <v>4</v>
      </c>
      <c r="E10" s="139">
        <v>5</v>
      </c>
      <c r="F10" s="139">
        <v>6</v>
      </c>
      <c r="G10" s="139">
        <v>7</v>
      </c>
      <c r="H10" s="139">
        <v>8</v>
      </c>
      <c r="I10" s="139">
        <v>9</v>
      </c>
      <c r="J10" s="139">
        <v>10</v>
      </c>
      <c r="K10" s="139">
        <v>11</v>
      </c>
      <c r="L10" s="139">
        <v>12</v>
      </c>
    </row>
    <row r="11" spans="1:20" ht="17.100000000000001" customHeight="1" x14ac:dyDescent="0.2">
      <c r="A11" s="55">
        <v>1</v>
      </c>
      <c r="B11" s="56" t="s">
        <v>834</v>
      </c>
      <c r="C11" s="50">
        <v>30</v>
      </c>
      <c r="D11" s="49">
        <v>0</v>
      </c>
      <c r="E11" s="49">
        <v>4</v>
      </c>
      <c r="F11" s="49">
        <v>5</v>
      </c>
      <c r="G11" s="49">
        <f>SUM(E11:F11)</f>
        <v>9</v>
      </c>
      <c r="H11" s="49">
        <f>D11+G11</f>
        <v>9</v>
      </c>
      <c r="I11" s="50">
        <v>30</v>
      </c>
      <c r="J11" s="49">
        <f>C11-H11</f>
        <v>21</v>
      </c>
      <c r="K11" s="49">
        <v>0</v>
      </c>
      <c r="L11" s="49"/>
    </row>
    <row r="12" spans="1:20" ht="17.100000000000001" customHeight="1" x14ac:dyDescent="0.2">
      <c r="A12" s="55">
        <v>2</v>
      </c>
      <c r="B12" s="56" t="s">
        <v>835</v>
      </c>
      <c r="C12" s="50">
        <v>31</v>
      </c>
      <c r="D12" s="49">
        <v>21</v>
      </c>
      <c r="E12" s="49">
        <v>2</v>
      </c>
      <c r="F12" s="49">
        <v>2</v>
      </c>
      <c r="G12" s="49">
        <f>SUM(E12:F12)</f>
        <v>4</v>
      </c>
      <c r="H12" s="49">
        <f t="shared" ref="H12:H22" si="0">D12+G12</f>
        <v>25</v>
      </c>
      <c r="I12" s="50">
        <v>31</v>
      </c>
      <c r="J12" s="49">
        <f t="shared" ref="J12:J23" si="1">C12-H12</f>
        <v>6</v>
      </c>
      <c r="K12" s="49">
        <v>0</v>
      </c>
      <c r="L12" s="1066" t="s">
        <v>941</v>
      </c>
    </row>
    <row r="13" spans="1:20" ht="17.100000000000001" customHeight="1" x14ac:dyDescent="0.2">
      <c r="A13" s="55">
        <v>3</v>
      </c>
      <c r="B13" s="56" t="s">
        <v>836</v>
      </c>
      <c r="C13" s="50">
        <v>30</v>
      </c>
      <c r="D13" s="49">
        <v>30</v>
      </c>
      <c r="E13" s="49">
        <v>0</v>
      </c>
      <c r="F13" s="49">
        <v>0</v>
      </c>
      <c r="G13" s="49">
        <v>0</v>
      </c>
      <c r="H13" s="49">
        <f t="shared" si="0"/>
        <v>30</v>
      </c>
      <c r="I13" s="50">
        <v>30</v>
      </c>
      <c r="J13" s="49">
        <f t="shared" si="1"/>
        <v>0</v>
      </c>
      <c r="K13" s="49">
        <v>0</v>
      </c>
      <c r="L13" s="1067"/>
    </row>
    <row r="14" spans="1:20" ht="17.100000000000001" customHeight="1" x14ac:dyDescent="0.25">
      <c r="A14" s="55">
        <v>4</v>
      </c>
      <c r="B14" s="56" t="s">
        <v>837</v>
      </c>
      <c r="C14" s="50">
        <v>31</v>
      </c>
      <c r="D14" s="49">
        <v>0</v>
      </c>
      <c r="E14" s="49">
        <v>4</v>
      </c>
      <c r="F14" s="49">
        <v>2</v>
      </c>
      <c r="G14" s="49">
        <f t="shared" ref="G14:G22" si="2">SUM(E14:F14)</f>
        <v>6</v>
      </c>
      <c r="H14" s="49">
        <f t="shared" si="0"/>
        <v>6</v>
      </c>
      <c r="I14" s="50">
        <v>31</v>
      </c>
      <c r="J14" s="49">
        <f t="shared" si="1"/>
        <v>25</v>
      </c>
      <c r="K14" s="49">
        <v>0</v>
      </c>
      <c r="L14" s="479"/>
    </row>
    <row r="15" spans="1:20" ht="17.100000000000001" customHeight="1" x14ac:dyDescent="0.25">
      <c r="A15" s="55">
        <v>5</v>
      </c>
      <c r="B15" s="56" t="s">
        <v>838</v>
      </c>
      <c r="C15" s="50">
        <v>31</v>
      </c>
      <c r="D15" s="49">
        <v>0</v>
      </c>
      <c r="E15" s="49">
        <v>5</v>
      </c>
      <c r="F15" s="49">
        <v>5</v>
      </c>
      <c r="G15" s="49">
        <f t="shared" si="2"/>
        <v>10</v>
      </c>
      <c r="H15" s="49">
        <f t="shared" si="0"/>
        <v>10</v>
      </c>
      <c r="I15" s="50">
        <v>31</v>
      </c>
      <c r="J15" s="49">
        <f t="shared" si="1"/>
        <v>21</v>
      </c>
      <c r="K15" s="49">
        <v>0</v>
      </c>
      <c r="L15" s="479"/>
    </row>
    <row r="16" spans="1:20" s="54" customFormat="1" ht="17.100000000000001" customHeight="1" x14ac:dyDescent="0.2">
      <c r="A16" s="55">
        <v>6</v>
      </c>
      <c r="B16" s="56" t="s">
        <v>839</v>
      </c>
      <c r="C16" s="55">
        <v>30</v>
      </c>
      <c r="D16" s="56">
        <v>0</v>
      </c>
      <c r="E16" s="56">
        <v>4</v>
      </c>
      <c r="F16" s="56">
        <v>1</v>
      </c>
      <c r="G16" s="56">
        <f t="shared" si="2"/>
        <v>5</v>
      </c>
      <c r="H16" s="49">
        <f t="shared" si="0"/>
        <v>5</v>
      </c>
      <c r="I16" s="55">
        <v>30</v>
      </c>
      <c r="J16" s="49">
        <f t="shared" si="1"/>
        <v>25</v>
      </c>
      <c r="K16" s="56">
        <v>0</v>
      </c>
      <c r="L16" s="57"/>
    </row>
    <row r="17" spans="1:12" s="54" customFormat="1" ht="17.100000000000001" customHeight="1" x14ac:dyDescent="0.2">
      <c r="A17" s="55">
        <v>7</v>
      </c>
      <c r="B17" s="56" t="s">
        <v>840</v>
      </c>
      <c r="C17" s="55">
        <v>31</v>
      </c>
      <c r="D17" s="56">
        <v>0</v>
      </c>
      <c r="E17" s="56">
        <v>4</v>
      </c>
      <c r="F17" s="56">
        <v>4</v>
      </c>
      <c r="G17" s="56">
        <f t="shared" si="2"/>
        <v>8</v>
      </c>
      <c r="H17" s="49">
        <f t="shared" si="0"/>
        <v>8</v>
      </c>
      <c r="I17" s="55">
        <v>31</v>
      </c>
      <c r="J17" s="49">
        <f t="shared" si="1"/>
        <v>23</v>
      </c>
      <c r="K17" s="56">
        <v>0</v>
      </c>
      <c r="L17" s="57"/>
    </row>
    <row r="18" spans="1:12" s="54" customFormat="1" ht="17.100000000000001" customHeight="1" x14ac:dyDescent="0.2">
      <c r="A18" s="55">
        <v>8</v>
      </c>
      <c r="B18" s="56" t="s">
        <v>841</v>
      </c>
      <c r="C18" s="55">
        <v>30</v>
      </c>
      <c r="D18" s="56">
        <v>0</v>
      </c>
      <c r="E18" s="56">
        <v>5</v>
      </c>
      <c r="F18" s="56">
        <v>5</v>
      </c>
      <c r="G18" s="56">
        <f t="shared" si="2"/>
        <v>10</v>
      </c>
      <c r="H18" s="49">
        <f t="shared" si="0"/>
        <v>10</v>
      </c>
      <c r="I18" s="55">
        <v>30</v>
      </c>
      <c r="J18" s="49">
        <f t="shared" si="1"/>
        <v>20</v>
      </c>
      <c r="K18" s="56">
        <v>0</v>
      </c>
    </row>
    <row r="19" spans="1:12" s="54" customFormat="1" ht="17.100000000000001" customHeight="1" x14ac:dyDescent="0.2">
      <c r="A19" s="55">
        <v>9</v>
      </c>
      <c r="B19" s="56" t="s">
        <v>842</v>
      </c>
      <c r="C19" s="55">
        <v>31</v>
      </c>
      <c r="D19" s="56">
        <v>0</v>
      </c>
      <c r="E19" s="56">
        <v>4</v>
      </c>
      <c r="F19" s="56">
        <v>4</v>
      </c>
      <c r="G19" s="56">
        <f t="shared" si="2"/>
        <v>8</v>
      </c>
      <c r="H19" s="49">
        <f t="shared" si="0"/>
        <v>8</v>
      </c>
      <c r="I19" s="55">
        <v>31</v>
      </c>
      <c r="J19" s="49">
        <f t="shared" si="1"/>
        <v>23</v>
      </c>
      <c r="K19" s="56">
        <v>0</v>
      </c>
      <c r="L19" s="1069" t="s">
        <v>942</v>
      </c>
    </row>
    <row r="20" spans="1:12" s="54" customFormat="1" ht="17.100000000000001" customHeight="1" x14ac:dyDescent="0.2">
      <c r="A20" s="55">
        <v>10</v>
      </c>
      <c r="B20" s="56" t="s">
        <v>843</v>
      </c>
      <c r="C20" s="55">
        <v>31</v>
      </c>
      <c r="D20" s="56">
        <v>15</v>
      </c>
      <c r="E20" s="56">
        <v>3</v>
      </c>
      <c r="F20" s="56">
        <v>1</v>
      </c>
      <c r="G20" s="56">
        <f t="shared" si="2"/>
        <v>4</v>
      </c>
      <c r="H20" s="49">
        <f t="shared" si="0"/>
        <v>19</v>
      </c>
      <c r="I20" s="55">
        <v>31</v>
      </c>
      <c r="J20" s="49">
        <f t="shared" si="1"/>
        <v>12</v>
      </c>
      <c r="K20" s="56">
        <v>0</v>
      </c>
      <c r="L20" s="1071"/>
    </row>
    <row r="21" spans="1:12" s="54" customFormat="1" ht="17.100000000000001" customHeight="1" x14ac:dyDescent="0.2">
      <c r="A21" s="55">
        <v>11</v>
      </c>
      <c r="B21" s="56" t="s">
        <v>844</v>
      </c>
      <c r="C21" s="55">
        <v>28</v>
      </c>
      <c r="D21" s="57">
        <v>0</v>
      </c>
      <c r="E21" s="57">
        <v>4</v>
      </c>
      <c r="F21" s="57">
        <v>1</v>
      </c>
      <c r="G21" s="57">
        <f t="shared" si="2"/>
        <v>5</v>
      </c>
      <c r="H21" s="49">
        <f t="shared" si="0"/>
        <v>5</v>
      </c>
      <c r="I21" s="55">
        <v>28</v>
      </c>
      <c r="J21" s="49">
        <f t="shared" si="1"/>
        <v>23</v>
      </c>
      <c r="K21" s="56">
        <v>0</v>
      </c>
      <c r="L21" s="56"/>
    </row>
    <row r="22" spans="1:12" s="54" customFormat="1" ht="17.100000000000001" customHeight="1" x14ac:dyDescent="0.2">
      <c r="A22" s="55">
        <v>12</v>
      </c>
      <c r="B22" s="56" t="s">
        <v>845</v>
      </c>
      <c r="C22" s="55">
        <v>31</v>
      </c>
      <c r="D22" s="57">
        <v>15</v>
      </c>
      <c r="E22" s="57">
        <v>2</v>
      </c>
      <c r="F22" s="57">
        <v>3</v>
      </c>
      <c r="G22" s="57">
        <f t="shared" si="2"/>
        <v>5</v>
      </c>
      <c r="H22" s="49">
        <f t="shared" si="0"/>
        <v>20</v>
      </c>
      <c r="I22" s="55">
        <v>31</v>
      </c>
      <c r="J22" s="49">
        <f t="shared" si="1"/>
        <v>11</v>
      </c>
      <c r="K22" s="56">
        <v>0</v>
      </c>
      <c r="L22" s="56"/>
    </row>
    <row r="23" spans="1:12" s="54" customFormat="1" ht="17.100000000000001" customHeight="1" x14ac:dyDescent="0.25">
      <c r="A23" s="56"/>
      <c r="B23" s="58" t="s">
        <v>19</v>
      </c>
      <c r="C23" s="422">
        <f t="shared" ref="C23:I23" si="3">SUM(C11:C22)</f>
        <v>365</v>
      </c>
      <c r="D23" s="57">
        <f t="shared" si="3"/>
        <v>81</v>
      </c>
      <c r="E23" s="57">
        <f t="shared" si="3"/>
        <v>41</v>
      </c>
      <c r="F23" s="57">
        <f t="shared" si="3"/>
        <v>33</v>
      </c>
      <c r="G23" s="57">
        <f t="shared" si="3"/>
        <v>74</v>
      </c>
      <c r="H23" s="57">
        <f t="shared" si="3"/>
        <v>155</v>
      </c>
      <c r="I23" s="422">
        <f t="shared" si="3"/>
        <v>365</v>
      </c>
      <c r="J23" s="479">
        <f t="shared" si="1"/>
        <v>210</v>
      </c>
      <c r="K23" s="57">
        <v>0</v>
      </c>
      <c r="L23" s="57"/>
    </row>
    <row r="24" spans="1:12" s="54" customFormat="1" ht="11.25" customHeight="1" x14ac:dyDescent="0.2">
      <c r="A24" s="59"/>
      <c r="B24" s="60"/>
      <c r="C24" s="61"/>
      <c r="D24" s="59"/>
      <c r="E24" s="59"/>
      <c r="F24" s="59"/>
      <c r="G24" s="59"/>
      <c r="H24" s="59"/>
      <c r="I24" s="59"/>
      <c r="J24" s="59"/>
      <c r="K24" s="59"/>
    </row>
    <row r="25" spans="1:12" ht="15" x14ac:dyDescent="0.25">
      <c r="A25" s="51" t="s">
        <v>110</v>
      </c>
      <c r="B25" s="51"/>
      <c r="C25" s="51"/>
      <c r="D25" s="51"/>
      <c r="E25" s="51"/>
      <c r="F25" s="51"/>
      <c r="G25" s="51"/>
      <c r="H25" s="51"/>
      <c r="I25" s="51"/>
      <c r="J25" s="51"/>
    </row>
    <row r="26" spans="1:12" ht="15" x14ac:dyDescent="0.25">
      <c r="A26" s="51"/>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t="s">
        <v>12</v>
      </c>
      <c r="B28" s="51"/>
      <c r="C28" s="51"/>
      <c r="D28" s="51"/>
      <c r="E28" s="51"/>
      <c r="F28" s="51"/>
      <c r="G28" s="51"/>
      <c r="H28" s="51"/>
      <c r="I28" s="51"/>
      <c r="J28" s="1064" t="s">
        <v>13</v>
      </c>
      <c r="K28" s="1064"/>
    </row>
    <row r="29" spans="1:12" ht="15" x14ac:dyDescent="0.2">
      <c r="A29" s="1065" t="s">
        <v>14</v>
      </c>
      <c r="B29" s="1065"/>
      <c r="C29" s="1065"/>
      <c r="D29" s="1065"/>
      <c r="E29" s="1065"/>
      <c r="F29" s="1065"/>
      <c r="G29" s="1065"/>
      <c r="H29" s="1065"/>
      <c r="I29" s="1065"/>
      <c r="J29" s="1065"/>
      <c r="K29" s="1065"/>
    </row>
    <row r="30" spans="1:12" ht="15" x14ac:dyDescent="0.2">
      <c r="A30" s="1065" t="s">
        <v>20</v>
      </c>
      <c r="B30" s="1065"/>
      <c r="C30" s="1065"/>
      <c r="D30" s="1065"/>
      <c r="E30" s="1065"/>
      <c r="F30" s="1065"/>
      <c r="G30" s="1065"/>
      <c r="H30" s="1065"/>
      <c r="I30" s="1065"/>
      <c r="J30" s="1065"/>
      <c r="K30" s="1065"/>
    </row>
    <row r="31" spans="1:12" ht="15" x14ac:dyDescent="0.25">
      <c r="A31" s="51"/>
      <c r="B31" s="51"/>
      <c r="C31" s="51"/>
      <c r="D31" s="51"/>
      <c r="E31" s="51"/>
      <c r="F31" s="51"/>
      <c r="G31" s="51"/>
      <c r="I31" s="51" t="s">
        <v>86</v>
      </c>
      <c r="J31" s="51"/>
      <c r="K31" s="51"/>
    </row>
  </sheetData>
  <mergeCells count="21">
    <mergeCell ref="J28:K28"/>
    <mergeCell ref="A29:K29"/>
    <mergeCell ref="A30:K30"/>
    <mergeCell ref="L12:L13"/>
    <mergeCell ref="K7:K9"/>
    <mergeCell ref="D8:D9"/>
    <mergeCell ref="E8:G8"/>
    <mergeCell ref="I7:I9"/>
    <mergeCell ref="L19:L20"/>
    <mergeCell ref="L7:L9"/>
    <mergeCell ref="A7:A9"/>
    <mergeCell ref="B7:B9"/>
    <mergeCell ref="C7:C9"/>
    <mergeCell ref="D7:H7"/>
    <mergeCell ref="J7:J9"/>
    <mergeCell ref="C1:H1"/>
    <mergeCell ref="J1:K1"/>
    <mergeCell ref="A3:K3"/>
    <mergeCell ref="A2:K2"/>
    <mergeCell ref="A6:C6"/>
    <mergeCell ref="A5:K5"/>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opLeftCell="A4" zoomScaleSheetLayoutView="100" workbookViewId="0">
      <selection activeCell="I12" sqref="I12:I13"/>
    </sheetView>
  </sheetViews>
  <sheetFormatPr defaultRowHeight="14.25" x14ac:dyDescent="0.2"/>
  <cols>
    <col min="1" max="1" width="4.7109375" style="47" customWidth="1"/>
    <col min="2" max="2" width="14.7109375" style="47" customWidth="1"/>
    <col min="3" max="3" width="11.7109375" style="47" customWidth="1"/>
    <col min="4" max="4" width="12" style="47" customWidth="1"/>
    <col min="5" max="5" width="11.85546875" style="47" customWidth="1"/>
    <col min="6" max="6" width="18.85546875" style="47" customWidth="1"/>
    <col min="7" max="7" width="10.140625" style="47" customWidth="1"/>
    <col min="8" max="8" width="14.7109375" style="47" customWidth="1"/>
    <col min="9" max="9" width="15.28515625" style="47" customWidth="1"/>
    <col min="10" max="10" width="14.7109375" style="47" customWidth="1"/>
    <col min="11" max="11" width="11.85546875" style="47" customWidth="1"/>
    <col min="12" max="16384" width="9.140625" style="47"/>
  </cols>
  <sheetData>
    <row r="1" spans="1:19" ht="15" customHeight="1" x14ac:dyDescent="0.25">
      <c r="C1" s="628"/>
      <c r="D1" s="628"/>
      <c r="E1" s="628"/>
      <c r="F1" s="628"/>
      <c r="G1" s="628"/>
      <c r="H1" s="628"/>
      <c r="I1" s="151"/>
      <c r="J1" s="39" t="s">
        <v>528</v>
      </c>
    </row>
    <row r="2" spans="1:19" s="53" customFormat="1" ht="19.5" customHeight="1" x14ac:dyDescent="0.2">
      <c r="A2" s="1063" t="s">
        <v>0</v>
      </c>
      <c r="B2" s="1063"/>
      <c r="C2" s="1063"/>
      <c r="D2" s="1063"/>
      <c r="E2" s="1063"/>
      <c r="F2" s="1063"/>
      <c r="G2" s="1063"/>
      <c r="H2" s="1063"/>
      <c r="I2" s="1063"/>
      <c r="J2" s="1063"/>
    </row>
    <row r="3" spans="1:19" s="53" customFormat="1" ht="19.5" customHeight="1" x14ac:dyDescent="0.2">
      <c r="A3" s="1062" t="s">
        <v>741</v>
      </c>
      <c r="B3" s="1062"/>
      <c r="C3" s="1062"/>
      <c r="D3" s="1062"/>
      <c r="E3" s="1062"/>
      <c r="F3" s="1062"/>
      <c r="G3" s="1062"/>
      <c r="H3" s="1062"/>
      <c r="I3" s="1062"/>
      <c r="J3" s="1062"/>
    </row>
    <row r="4" spans="1:19" s="53" customFormat="1" ht="14.25" customHeight="1" x14ac:dyDescent="0.2">
      <c r="A4" s="62"/>
      <c r="B4" s="62"/>
      <c r="C4" s="62"/>
      <c r="D4" s="62"/>
      <c r="E4" s="62"/>
      <c r="F4" s="62"/>
      <c r="G4" s="62"/>
      <c r="H4" s="62"/>
      <c r="I4" s="62"/>
      <c r="J4" s="62"/>
    </row>
    <row r="5" spans="1:19" s="53" customFormat="1" ht="18" customHeight="1" x14ac:dyDescent="0.2">
      <c r="A5" s="935" t="s">
        <v>748</v>
      </c>
      <c r="B5" s="935"/>
      <c r="C5" s="935"/>
      <c r="D5" s="935"/>
      <c r="E5" s="935"/>
      <c r="F5" s="935"/>
      <c r="G5" s="935"/>
      <c r="H5" s="935"/>
      <c r="I5" s="935"/>
      <c r="J5" s="935"/>
    </row>
    <row r="6" spans="1:19" ht="15.75" x14ac:dyDescent="0.25">
      <c r="A6" s="695" t="s">
        <v>948</v>
      </c>
      <c r="B6" s="695"/>
      <c r="C6" s="695"/>
      <c r="D6" s="129"/>
      <c r="E6" s="129"/>
      <c r="F6" s="129"/>
      <c r="G6" s="129"/>
      <c r="H6" s="129"/>
      <c r="I6" s="149"/>
      <c r="J6" s="149"/>
    </row>
    <row r="7" spans="1:19" ht="29.25" customHeight="1" x14ac:dyDescent="0.2">
      <c r="A7" s="1068" t="s">
        <v>76</v>
      </c>
      <c r="B7" s="1068" t="s">
        <v>77</v>
      </c>
      <c r="C7" s="1068" t="s">
        <v>78</v>
      </c>
      <c r="D7" s="1068" t="s">
        <v>159</v>
      </c>
      <c r="E7" s="1068"/>
      <c r="F7" s="1068"/>
      <c r="G7" s="1068"/>
      <c r="H7" s="1068"/>
      <c r="I7" s="1069" t="s">
        <v>239</v>
      </c>
      <c r="J7" s="1068" t="s">
        <v>79</v>
      </c>
      <c r="K7" s="1068" t="s">
        <v>228</v>
      </c>
    </row>
    <row r="8" spans="1:19" ht="34.15" customHeight="1" x14ac:dyDescent="0.2">
      <c r="A8" s="1068"/>
      <c r="B8" s="1068"/>
      <c r="C8" s="1068"/>
      <c r="D8" s="1068" t="s">
        <v>81</v>
      </c>
      <c r="E8" s="1068" t="s">
        <v>82</v>
      </c>
      <c r="F8" s="1068"/>
      <c r="G8" s="1068"/>
      <c r="H8" s="1069" t="s">
        <v>83</v>
      </c>
      <c r="I8" s="1070"/>
      <c r="J8" s="1068"/>
      <c r="K8" s="1068"/>
      <c r="R8" s="52"/>
      <c r="S8" s="52"/>
    </row>
    <row r="9" spans="1:19" ht="33.75" customHeight="1" x14ac:dyDescent="0.2">
      <c r="A9" s="1068"/>
      <c r="B9" s="1068"/>
      <c r="C9" s="1068"/>
      <c r="D9" s="1068"/>
      <c r="E9" s="48" t="s">
        <v>84</v>
      </c>
      <c r="F9" s="48" t="s">
        <v>85</v>
      </c>
      <c r="G9" s="48" t="s">
        <v>19</v>
      </c>
      <c r="H9" s="1071"/>
      <c r="I9" s="1071"/>
      <c r="J9" s="1068"/>
      <c r="K9" s="1068"/>
    </row>
    <row r="10" spans="1:19" s="54" customFormat="1" ht="17.100000000000001" customHeight="1" x14ac:dyDescent="0.2">
      <c r="A10" s="48">
        <v>1</v>
      </c>
      <c r="B10" s="48">
        <v>2</v>
      </c>
      <c r="C10" s="48">
        <v>3</v>
      </c>
      <c r="D10" s="48">
        <v>4</v>
      </c>
      <c r="E10" s="48">
        <v>5</v>
      </c>
      <c r="F10" s="48">
        <v>6</v>
      </c>
      <c r="G10" s="48">
        <v>7</v>
      </c>
      <c r="H10" s="48">
        <v>8</v>
      </c>
      <c r="I10" s="48">
        <v>9</v>
      </c>
      <c r="J10" s="48">
        <v>10</v>
      </c>
      <c r="K10" s="48">
        <v>11</v>
      </c>
    </row>
    <row r="11" spans="1:19" ht="17.100000000000001" customHeight="1" x14ac:dyDescent="0.2">
      <c r="A11" s="55">
        <v>1</v>
      </c>
      <c r="B11" s="56" t="s">
        <v>834</v>
      </c>
      <c r="C11" s="50">
        <v>30</v>
      </c>
      <c r="D11" s="49">
        <v>0</v>
      </c>
      <c r="E11" s="49">
        <v>4</v>
      </c>
      <c r="F11" s="49">
        <v>5</v>
      </c>
      <c r="G11" s="49">
        <f t="shared" ref="G11:G23" si="0">SUM(E11:F11)</f>
        <v>9</v>
      </c>
      <c r="H11" s="49">
        <f>D11+G11</f>
        <v>9</v>
      </c>
      <c r="I11" s="50">
        <v>30</v>
      </c>
      <c r="J11" s="49">
        <f>C11-H11</f>
        <v>21</v>
      </c>
      <c r="K11" s="49"/>
    </row>
    <row r="12" spans="1:19" ht="17.100000000000001" customHeight="1" x14ac:dyDescent="0.2">
      <c r="A12" s="55">
        <v>2</v>
      </c>
      <c r="B12" s="56" t="s">
        <v>835</v>
      </c>
      <c r="C12" s="50">
        <v>31</v>
      </c>
      <c r="D12" s="49">
        <v>15</v>
      </c>
      <c r="E12" s="49">
        <v>2</v>
      </c>
      <c r="F12" s="49">
        <v>2</v>
      </c>
      <c r="G12" s="49">
        <f t="shared" si="0"/>
        <v>4</v>
      </c>
      <c r="H12" s="49">
        <f t="shared" ref="H12:H23" si="1">D12+G12</f>
        <v>19</v>
      </c>
      <c r="I12" s="50">
        <v>31</v>
      </c>
      <c r="J12" s="49">
        <f t="shared" ref="J12:J23" si="2">C12-H12</f>
        <v>12</v>
      </c>
      <c r="K12" s="1066" t="s">
        <v>943</v>
      </c>
    </row>
    <row r="13" spans="1:19" ht="17.100000000000001" customHeight="1" x14ac:dyDescent="0.2">
      <c r="A13" s="55">
        <v>3</v>
      </c>
      <c r="B13" s="56" t="s">
        <v>836</v>
      </c>
      <c r="C13" s="50">
        <v>30</v>
      </c>
      <c r="D13" s="49">
        <v>30</v>
      </c>
      <c r="E13" s="49">
        <v>0</v>
      </c>
      <c r="F13" s="49">
        <v>0</v>
      </c>
      <c r="G13" s="49">
        <f t="shared" si="0"/>
        <v>0</v>
      </c>
      <c r="H13" s="49">
        <f t="shared" si="1"/>
        <v>30</v>
      </c>
      <c r="I13" s="50">
        <v>30</v>
      </c>
      <c r="J13" s="49">
        <f t="shared" si="2"/>
        <v>0</v>
      </c>
      <c r="K13" s="1067"/>
    </row>
    <row r="14" spans="1:19" ht="17.100000000000001" customHeight="1" x14ac:dyDescent="0.2">
      <c r="A14" s="55">
        <v>4</v>
      </c>
      <c r="B14" s="56" t="s">
        <v>837</v>
      </c>
      <c r="C14" s="50">
        <v>31</v>
      </c>
      <c r="D14" s="49">
        <v>0</v>
      </c>
      <c r="E14" s="49">
        <v>4</v>
      </c>
      <c r="F14" s="49">
        <v>2</v>
      </c>
      <c r="G14" s="49">
        <f t="shared" si="0"/>
        <v>6</v>
      </c>
      <c r="H14" s="49">
        <f t="shared" si="1"/>
        <v>6</v>
      </c>
      <c r="I14" s="50">
        <v>31</v>
      </c>
      <c r="J14" s="49">
        <f t="shared" si="2"/>
        <v>25</v>
      </c>
      <c r="K14" s="56"/>
    </row>
    <row r="15" spans="1:19" ht="17.100000000000001" customHeight="1" x14ac:dyDescent="0.2">
      <c r="A15" s="55">
        <v>5</v>
      </c>
      <c r="B15" s="56" t="s">
        <v>838</v>
      </c>
      <c r="C15" s="50">
        <v>31</v>
      </c>
      <c r="D15" s="49">
        <v>0</v>
      </c>
      <c r="E15" s="49">
        <v>5</v>
      </c>
      <c r="F15" s="49">
        <v>5</v>
      </c>
      <c r="G15" s="49">
        <f t="shared" si="0"/>
        <v>10</v>
      </c>
      <c r="H15" s="49">
        <f t="shared" si="1"/>
        <v>10</v>
      </c>
      <c r="I15" s="50">
        <v>31</v>
      </c>
      <c r="J15" s="49">
        <f t="shared" si="2"/>
        <v>21</v>
      </c>
      <c r="K15" s="56"/>
    </row>
    <row r="16" spans="1:19" s="54" customFormat="1" ht="17.100000000000001" customHeight="1" x14ac:dyDescent="0.2">
      <c r="A16" s="55">
        <v>6</v>
      </c>
      <c r="B16" s="56" t="s">
        <v>839</v>
      </c>
      <c r="C16" s="55">
        <v>30</v>
      </c>
      <c r="D16" s="56">
        <v>0</v>
      </c>
      <c r="E16" s="56">
        <v>4</v>
      </c>
      <c r="F16" s="56">
        <v>1</v>
      </c>
      <c r="G16" s="56">
        <f t="shared" si="0"/>
        <v>5</v>
      </c>
      <c r="H16" s="49">
        <f t="shared" si="1"/>
        <v>5</v>
      </c>
      <c r="I16" s="55">
        <v>30</v>
      </c>
      <c r="J16" s="49">
        <f t="shared" si="2"/>
        <v>25</v>
      </c>
      <c r="K16" s="56"/>
    </row>
    <row r="17" spans="1:11" s="54" customFormat="1" ht="17.100000000000001" customHeight="1" x14ac:dyDescent="0.2">
      <c r="A17" s="55">
        <v>7</v>
      </c>
      <c r="B17" s="56" t="s">
        <v>840</v>
      </c>
      <c r="C17" s="55">
        <v>31</v>
      </c>
      <c r="D17" s="56">
        <v>0</v>
      </c>
      <c r="E17" s="56">
        <v>4</v>
      </c>
      <c r="F17" s="56">
        <v>4</v>
      </c>
      <c r="G17" s="56">
        <f t="shared" si="0"/>
        <v>8</v>
      </c>
      <c r="H17" s="49">
        <f t="shared" si="1"/>
        <v>8</v>
      </c>
      <c r="I17" s="55">
        <v>31</v>
      </c>
      <c r="J17" s="49">
        <f t="shared" si="2"/>
        <v>23</v>
      </c>
      <c r="K17" s="56"/>
    </row>
    <row r="18" spans="1:11" s="54" customFormat="1" ht="17.100000000000001" customHeight="1" x14ac:dyDescent="0.2">
      <c r="A18" s="55">
        <v>8</v>
      </c>
      <c r="B18" s="56" t="s">
        <v>841</v>
      </c>
      <c r="C18" s="55">
        <v>30</v>
      </c>
      <c r="D18" s="56">
        <v>0</v>
      </c>
      <c r="E18" s="56">
        <v>5</v>
      </c>
      <c r="F18" s="56">
        <v>5</v>
      </c>
      <c r="G18" s="56">
        <f t="shared" si="0"/>
        <v>10</v>
      </c>
      <c r="H18" s="49">
        <f t="shared" si="1"/>
        <v>10</v>
      </c>
      <c r="I18" s="55">
        <v>30</v>
      </c>
      <c r="J18" s="49">
        <f t="shared" si="2"/>
        <v>20</v>
      </c>
      <c r="K18" s="56"/>
    </row>
    <row r="19" spans="1:11" s="54" customFormat="1" ht="17.100000000000001" customHeight="1" x14ac:dyDescent="0.2">
      <c r="A19" s="55">
        <v>9</v>
      </c>
      <c r="B19" s="56" t="s">
        <v>842</v>
      </c>
      <c r="C19" s="55">
        <v>31</v>
      </c>
      <c r="D19" s="56">
        <v>0</v>
      </c>
      <c r="E19" s="56">
        <v>4</v>
      </c>
      <c r="F19" s="56">
        <v>3</v>
      </c>
      <c r="G19" s="56">
        <f t="shared" si="0"/>
        <v>7</v>
      </c>
      <c r="H19" s="49">
        <f t="shared" si="1"/>
        <v>7</v>
      </c>
      <c r="I19" s="55">
        <v>31</v>
      </c>
      <c r="J19" s="49">
        <f t="shared" si="2"/>
        <v>24</v>
      </c>
      <c r="K19" s="1069" t="s">
        <v>942</v>
      </c>
    </row>
    <row r="20" spans="1:11" s="54" customFormat="1" ht="17.100000000000001" customHeight="1" x14ac:dyDescent="0.2">
      <c r="A20" s="55">
        <v>10</v>
      </c>
      <c r="B20" s="56" t="s">
        <v>843</v>
      </c>
      <c r="C20" s="55">
        <v>31</v>
      </c>
      <c r="D20" s="56">
        <v>15</v>
      </c>
      <c r="E20" s="56">
        <v>3</v>
      </c>
      <c r="F20" s="56">
        <v>1</v>
      </c>
      <c r="G20" s="56">
        <f t="shared" si="0"/>
        <v>4</v>
      </c>
      <c r="H20" s="49">
        <f t="shared" si="1"/>
        <v>19</v>
      </c>
      <c r="I20" s="55">
        <v>31</v>
      </c>
      <c r="J20" s="49">
        <f t="shared" si="2"/>
        <v>12</v>
      </c>
      <c r="K20" s="1071"/>
    </row>
    <row r="21" spans="1:11" s="54" customFormat="1" ht="17.100000000000001" customHeight="1" x14ac:dyDescent="0.2">
      <c r="A21" s="55">
        <v>11</v>
      </c>
      <c r="B21" s="56" t="s">
        <v>844</v>
      </c>
      <c r="C21" s="55">
        <v>28</v>
      </c>
      <c r="D21" s="57">
        <v>0</v>
      </c>
      <c r="E21" s="57">
        <v>4</v>
      </c>
      <c r="F21" s="57">
        <v>1</v>
      </c>
      <c r="G21" s="57">
        <f t="shared" si="0"/>
        <v>5</v>
      </c>
      <c r="H21" s="49">
        <f t="shared" si="1"/>
        <v>5</v>
      </c>
      <c r="I21" s="55">
        <v>28</v>
      </c>
      <c r="J21" s="49">
        <f t="shared" si="2"/>
        <v>23</v>
      </c>
      <c r="K21" s="56"/>
    </row>
    <row r="22" spans="1:11" s="54" customFormat="1" ht="17.100000000000001" customHeight="1" x14ac:dyDescent="0.2">
      <c r="A22" s="55">
        <v>12</v>
      </c>
      <c r="B22" s="56" t="s">
        <v>845</v>
      </c>
      <c r="C22" s="55">
        <v>31</v>
      </c>
      <c r="D22" s="57">
        <v>12</v>
      </c>
      <c r="E22" s="57">
        <v>2</v>
      </c>
      <c r="F22" s="57">
        <v>3</v>
      </c>
      <c r="G22" s="57">
        <f t="shared" si="0"/>
        <v>5</v>
      </c>
      <c r="H22" s="49">
        <f t="shared" si="1"/>
        <v>17</v>
      </c>
      <c r="I22" s="55">
        <v>31</v>
      </c>
      <c r="J22" s="49">
        <f t="shared" si="2"/>
        <v>14</v>
      </c>
      <c r="K22" s="56"/>
    </row>
    <row r="23" spans="1:11" s="54" customFormat="1" ht="17.100000000000001" customHeight="1" x14ac:dyDescent="0.25">
      <c r="A23" s="56"/>
      <c r="B23" s="58" t="s">
        <v>19</v>
      </c>
      <c r="C23" s="441">
        <f>SUM(C11:C22)</f>
        <v>365</v>
      </c>
      <c r="D23" s="57">
        <f>SUM(D11:D22)</f>
        <v>72</v>
      </c>
      <c r="E23" s="57">
        <f>SUM(E11:E22)</f>
        <v>41</v>
      </c>
      <c r="F23" s="57">
        <f>SUM(F11:F22)</f>
        <v>32</v>
      </c>
      <c r="G23" s="57">
        <f t="shared" si="0"/>
        <v>73</v>
      </c>
      <c r="H23" s="479">
        <f t="shared" si="1"/>
        <v>145</v>
      </c>
      <c r="I23" s="441">
        <f>SUM(I11:I22)</f>
        <v>365</v>
      </c>
      <c r="J23" s="479">
        <f t="shared" si="2"/>
        <v>220</v>
      </c>
      <c r="K23" s="56"/>
    </row>
    <row r="24" spans="1:11" s="54" customFormat="1" ht="11.25" customHeight="1" x14ac:dyDescent="0.2">
      <c r="A24" s="59"/>
      <c r="B24" s="60"/>
      <c r="C24" s="61"/>
      <c r="D24" s="59"/>
      <c r="E24" s="59"/>
      <c r="F24" s="59"/>
      <c r="G24" s="59"/>
      <c r="H24" s="59"/>
      <c r="I24" s="59"/>
      <c r="J24" s="59"/>
      <c r="K24" s="59"/>
    </row>
    <row r="25" spans="1:11" ht="15" x14ac:dyDescent="0.25">
      <c r="A25" s="51" t="s">
        <v>110</v>
      </c>
      <c r="B25" s="51"/>
      <c r="C25" s="51"/>
      <c r="D25" s="51"/>
      <c r="E25" s="51"/>
      <c r="F25" s="51"/>
      <c r="G25" s="51"/>
      <c r="H25" s="51"/>
      <c r="I25" s="51"/>
      <c r="J25" s="51"/>
    </row>
    <row r="26" spans="1:11" ht="15" x14ac:dyDescent="0.25">
      <c r="A26" s="51"/>
      <c r="B26" s="51"/>
      <c r="C26" s="51"/>
      <c r="D26" s="51"/>
      <c r="E26" s="51"/>
      <c r="F26" s="51"/>
      <c r="G26" s="51"/>
      <c r="H26" s="51"/>
      <c r="I26" s="51"/>
      <c r="J26" s="51"/>
    </row>
    <row r="27" spans="1:11" ht="15" x14ac:dyDescent="0.25">
      <c r="A27" s="51"/>
      <c r="B27" s="51"/>
      <c r="C27" s="51"/>
      <c r="D27" s="51"/>
      <c r="E27" s="51"/>
      <c r="F27" s="51"/>
      <c r="G27" s="51"/>
      <c r="H27" s="51"/>
      <c r="I27" s="51"/>
      <c r="J27" s="51"/>
    </row>
    <row r="28" spans="1:11" x14ac:dyDescent="0.2">
      <c r="D28" s="47" t="s">
        <v>11</v>
      </c>
    </row>
    <row r="29" spans="1:11" ht="15" x14ac:dyDescent="0.25">
      <c r="A29" s="51" t="s">
        <v>12</v>
      </c>
      <c r="B29" s="51"/>
      <c r="C29" s="51"/>
      <c r="D29" s="51"/>
      <c r="E29" s="51"/>
      <c r="F29" s="51"/>
      <c r="G29" s="51"/>
      <c r="H29" s="51"/>
      <c r="I29" s="51"/>
      <c r="J29" s="147" t="s">
        <v>13</v>
      </c>
    </row>
    <row r="30" spans="1:11" ht="15" x14ac:dyDescent="0.2">
      <c r="A30" s="1065" t="s">
        <v>14</v>
      </c>
      <c r="B30" s="1065"/>
      <c r="C30" s="1065"/>
      <c r="D30" s="1065"/>
      <c r="E30" s="1065"/>
      <c r="F30" s="1065"/>
      <c r="G30" s="1065"/>
      <c r="H30" s="1065"/>
      <c r="I30" s="1065"/>
      <c r="J30" s="1065"/>
    </row>
    <row r="31" spans="1:11" ht="15" x14ac:dyDescent="0.2">
      <c r="A31" s="1065" t="s">
        <v>20</v>
      </c>
      <c r="B31" s="1065"/>
      <c r="C31" s="1065"/>
      <c r="D31" s="1065"/>
      <c r="E31" s="1065"/>
      <c r="F31" s="1065"/>
      <c r="G31" s="1065"/>
      <c r="H31" s="1065"/>
      <c r="I31" s="1065"/>
      <c r="J31" s="1065"/>
    </row>
    <row r="32" spans="1:11" ht="15" x14ac:dyDescent="0.25">
      <c r="A32" s="51"/>
      <c r="B32" s="51"/>
      <c r="C32" s="51"/>
      <c r="D32" s="51"/>
      <c r="E32" s="51"/>
      <c r="F32" s="51"/>
      <c r="G32" s="51"/>
      <c r="H32" s="51" t="s">
        <v>86</v>
      </c>
      <c r="I32" s="51"/>
      <c r="J32" s="51"/>
    </row>
  </sheetData>
  <mergeCells count="19">
    <mergeCell ref="K12:K13"/>
    <mergeCell ref="K19:K20"/>
    <mergeCell ref="A30:J30"/>
    <mergeCell ref="A31:J31"/>
    <mergeCell ref="A7:A9"/>
    <mergeCell ref="B7:B9"/>
    <mergeCell ref="C7:C9"/>
    <mergeCell ref="D7:H7"/>
    <mergeCell ref="J7:J9"/>
    <mergeCell ref="D8:D9"/>
    <mergeCell ref="E8:G8"/>
    <mergeCell ref="I7:I9"/>
    <mergeCell ref="K7:K9"/>
    <mergeCell ref="H8:H9"/>
    <mergeCell ref="C1:H1"/>
    <mergeCell ref="A2:J2"/>
    <mergeCell ref="A3:J3"/>
    <mergeCell ref="A5:J5"/>
    <mergeCell ref="A6:C6"/>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33"/>
  <sheetViews>
    <sheetView view="pageBreakPreview" topLeftCell="D9" zoomScaleNormal="70" zoomScaleSheetLayoutView="100" workbookViewId="0">
      <selection activeCell="I21" sqref="I21"/>
    </sheetView>
  </sheetViews>
  <sheetFormatPr defaultRowHeight="12.75" x14ac:dyDescent="0.2"/>
  <cols>
    <col min="1" max="1" width="5.5703125" style="235" customWidth="1"/>
    <col min="2" max="2" width="14.5703125" style="235" customWidth="1"/>
    <col min="3" max="3" width="10.28515625" style="235" customWidth="1"/>
    <col min="4" max="4" width="8.42578125" style="235" customWidth="1"/>
    <col min="5" max="6" width="9.85546875" style="235" customWidth="1"/>
    <col min="7" max="7" width="10.85546875" style="235" customWidth="1"/>
    <col min="8" max="8" width="11.28515625" style="235" customWidth="1"/>
    <col min="9" max="9" width="10.7109375" style="235" customWidth="1"/>
    <col min="10" max="10" width="10.85546875" style="235" customWidth="1"/>
    <col min="11" max="11" width="10.42578125" style="235" customWidth="1"/>
    <col min="12" max="14" width="8.140625" style="235" customWidth="1"/>
    <col min="15" max="17" width="8.42578125" style="235" customWidth="1"/>
    <col min="18" max="18" width="11.42578125" style="235" customWidth="1"/>
    <col min="19" max="19" width="10.85546875" style="235" customWidth="1"/>
    <col min="20" max="20" width="10.7109375" style="235" customWidth="1"/>
    <col min="21" max="21" width="11.5703125" style="235" customWidth="1"/>
    <col min="22" max="16384" width="9.140625" style="235"/>
  </cols>
  <sheetData>
    <row r="5" spans="1:21" ht="12.75" customHeight="1" x14ac:dyDescent="0.2">
      <c r="G5" s="1076"/>
      <c r="H5" s="1076"/>
      <c r="I5" s="1076"/>
      <c r="T5" s="1078"/>
      <c r="U5" s="1078"/>
    </row>
    <row r="6" spans="1:21" ht="15.75" x14ac:dyDescent="0.25">
      <c r="A6" s="1074" t="s">
        <v>0</v>
      </c>
      <c r="B6" s="1074"/>
      <c r="C6" s="1074"/>
      <c r="D6" s="1074"/>
      <c r="E6" s="1074"/>
      <c r="F6" s="1074"/>
      <c r="G6" s="1074"/>
      <c r="H6" s="1074"/>
      <c r="I6" s="1074"/>
      <c r="J6" s="1074"/>
      <c r="K6" s="1074"/>
      <c r="L6" s="1074"/>
      <c r="M6" s="1074"/>
      <c r="N6" s="1074"/>
      <c r="O6" s="1074"/>
      <c r="P6" s="1074"/>
      <c r="Q6" s="1074"/>
      <c r="R6" s="1074"/>
      <c r="S6" s="1074"/>
      <c r="T6" s="1074"/>
      <c r="U6" s="1074"/>
    </row>
    <row r="7" spans="1:21" ht="18" x14ac:dyDescent="0.25">
      <c r="A7" s="1075" t="s">
        <v>741</v>
      </c>
      <c r="B7" s="1075"/>
      <c r="C7" s="1075"/>
      <c r="D7" s="1075"/>
      <c r="E7" s="1075"/>
      <c r="F7" s="1075"/>
      <c r="G7" s="1075"/>
      <c r="H7" s="1075"/>
      <c r="I7" s="1075"/>
      <c r="J7" s="1075"/>
      <c r="K7" s="1075"/>
      <c r="L7" s="1075"/>
      <c r="M7" s="1075"/>
      <c r="N7" s="1075"/>
      <c r="O7" s="1075"/>
      <c r="P7" s="1075"/>
      <c r="Q7" s="1075"/>
      <c r="R7" s="1075"/>
      <c r="S7" s="1075"/>
      <c r="T7" s="1075"/>
      <c r="U7" s="1075"/>
    </row>
    <row r="8" spans="1:21" ht="12.75" customHeight="1" x14ac:dyDescent="0.2">
      <c r="A8" s="1073" t="s">
        <v>749</v>
      </c>
      <c r="B8" s="1073"/>
      <c r="C8" s="1073"/>
      <c r="D8" s="1073"/>
      <c r="E8" s="1073"/>
      <c r="F8" s="1073"/>
      <c r="G8" s="1073"/>
      <c r="H8" s="1073"/>
      <c r="I8" s="1073"/>
      <c r="J8" s="1073"/>
      <c r="K8" s="1073"/>
      <c r="L8" s="1073"/>
      <c r="M8" s="1073"/>
      <c r="N8" s="1073"/>
      <c r="O8" s="1073"/>
      <c r="P8" s="1073"/>
      <c r="Q8" s="1073"/>
      <c r="R8" s="1073"/>
      <c r="S8" s="1073"/>
      <c r="T8" s="1073"/>
      <c r="U8" s="1073"/>
    </row>
    <row r="9" spans="1:21" s="276" customFormat="1" ht="7.5" customHeight="1" x14ac:dyDescent="0.2">
      <c r="A9" s="1073"/>
      <c r="B9" s="1073"/>
      <c r="C9" s="1073"/>
      <c r="D9" s="1073"/>
      <c r="E9" s="1073"/>
      <c r="F9" s="1073"/>
      <c r="G9" s="1073"/>
      <c r="H9" s="1073"/>
      <c r="I9" s="1073"/>
      <c r="J9" s="1073"/>
      <c r="K9" s="1073"/>
      <c r="L9" s="1073"/>
      <c r="M9" s="1073"/>
      <c r="N9" s="1073"/>
      <c r="O9" s="1073"/>
      <c r="P9" s="1073"/>
      <c r="Q9" s="1073"/>
      <c r="R9" s="1073"/>
      <c r="S9" s="1073"/>
      <c r="T9" s="1073"/>
      <c r="U9" s="1073"/>
    </row>
    <row r="10" spans="1:21" x14ac:dyDescent="0.2">
      <c r="A10" s="1077"/>
      <c r="B10" s="1077"/>
      <c r="C10" s="1077"/>
      <c r="D10" s="1077"/>
      <c r="E10" s="1077"/>
      <c r="F10" s="1077"/>
      <c r="G10" s="1077"/>
      <c r="H10" s="1077"/>
      <c r="I10" s="1077"/>
      <c r="J10" s="1077"/>
      <c r="K10" s="1077"/>
      <c r="L10" s="1077"/>
      <c r="M10" s="1077"/>
      <c r="N10" s="1077"/>
      <c r="O10" s="1077"/>
      <c r="P10" s="1077"/>
      <c r="Q10" s="1077"/>
      <c r="R10" s="1077"/>
      <c r="S10" s="1077"/>
      <c r="T10" s="1077"/>
      <c r="U10" s="1077"/>
    </row>
    <row r="11" spans="1:21" ht="15.75" x14ac:dyDescent="0.25">
      <c r="A11" s="695" t="s">
        <v>948</v>
      </c>
      <c r="B11" s="695"/>
      <c r="C11" s="695"/>
      <c r="H11" s="300"/>
      <c r="L11" s="1079"/>
      <c r="M11" s="1079"/>
      <c r="N11" s="1079"/>
      <c r="O11" s="1079"/>
      <c r="P11" s="1079"/>
      <c r="Q11" s="1079"/>
      <c r="R11" s="1079"/>
      <c r="S11" s="1079"/>
      <c r="T11" s="1079"/>
      <c r="U11" s="1079"/>
    </row>
    <row r="12" spans="1:21" ht="47.25" customHeight="1" x14ac:dyDescent="0.2">
      <c r="A12" s="1080" t="s">
        <v>2</v>
      </c>
      <c r="B12" s="1080" t="s">
        <v>972</v>
      </c>
      <c r="C12" s="1081" t="s">
        <v>482</v>
      </c>
      <c r="D12" s="1082"/>
      <c r="E12" s="1082"/>
      <c r="F12" s="1082"/>
      <c r="G12" s="1083"/>
      <c r="H12" s="1084" t="s">
        <v>87</v>
      </c>
      <c r="I12" s="1081" t="s">
        <v>88</v>
      </c>
      <c r="J12" s="1082"/>
      <c r="K12" s="1082"/>
      <c r="L12" s="1083"/>
      <c r="M12" s="1081" t="s">
        <v>923</v>
      </c>
      <c r="N12" s="1082"/>
      <c r="O12" s="1082"/>
      <c r="P12" s="1083"/>
      <c r="Q12" s="1081" t="s">
        <v>924</v>
      </c>
      <c r="R12" s="1082"/>
      <c r="S12" s="1083"/>
      <c r="T12" s="1081" t="s">
        <v>702</v>
      </c>
      <c r="U12" s="1083"/>
    </row>
    <row r="13" spans="1:21" ht="44.45" customHeight="1" x14ac:dyDescent="0.2">
      <c r="A13" s="1080"/>
      <c r="B13" s="1080"/>
      <c r="C13" s="299" t="s">
        <v>5</v>
      </c>
      <c r="D13" s="299" t="s">
        <v>6</v>
      </c>
      <c r="E13" s="299" t="s">
        <v>356</v>
      </c>
      <c r="F13" s="301" t="s">
        <v>104</v>
      </c>
      <c r="G13" s="301" t="s">
        <v>229</v>
      </c>
      <c r="H13" s="1085"/>
      <c r="I13" s="299" t="s">
        <v>93</v>
      </c>
      <c r="J13" s="299" t="s">
        <v>22</v>
      </c>
      <c r="K13" s="299" t="s">
        <v>44</v>
      </c>
      <c r="L13" s="299" t="s">
        <v>681</v>
      </c>
      <c r="M13" s="399" t="s">
        <v>93</v>
      </c>
      <c r="N13" s="399" t="s">
        <v>22</v>
      </c>
      <c r="O13" s="399" t="s">
        <v>44</v>
      </c>
      <c r="P13" s="399" t="s">
        <v>681</v>
      </c>
      <c r="Q13" s="399" t="s">
        <v>178</v>
      </c>
      <c r="R13" s="399" t="s">
        <v>204</v>
      </c>
      <c r="S13" s="399" t="s">
        <v>19</v>
      </c>
      <c r="T13" s="299" t="s">
        <v>708</v>
      </c>
      <c r="U13" s="299" t="s">
        <v>706</v>
      </c>
    </row>
    <row r="14" spans="1:21" s="240" customFormat="1" x14ac:dyDescent="0.2">
      <c r="A14" s="278">
        <v>1</v>
      </c>
      <c r="B14" s="278">
        <v>2</v>
      </c>
      <c r="C14" s="278">
        <v>3</v>
      </c>
      <c r="D14" s="278">
        <v>4</v>
      </c>
      <c r="E14" s="278">
        <v>5</v>
      </c>
      <c r="F14" s="278">
        <v>6</v>
      </c>
      <c r="G14" s="278">
        <v>7</v>
      </c>
      <c r="H14" s="278">
        <v>8</v>
      </c>
      <c r="I14" s="278">
        <v>9</v>
      </c>
      <c r="J14" s="278">
        <v>10</v>
      </c>
      <c r="K14" s="278">
        <v>11</v>
      </c>
      <c r="L14" s="278">
        <v>12</v>
      </c>
      <c r="M14" s="278">
        <v>13</v>
      </c>
      <c r="N14" s="278">
        <v>14</v>
      </c>
      <c r="O14" s="278">
        <v>15</v>
      </c>
      <c r="P14" s="278"/>
      <c r="Q14" s="278"/>
      <c r="R14" s="278"/>
      <c r="S14" s="278"/>
      <c r="T14" s="278">
        <v>19</v>
      </c>
      <c r="U14" s="278">
        <v>20</v>
      </c>
    </row>
    <row r="15" spans="1:21" ht="33.75" customHeight="1" x14ac:dyDescent="0.2">
      <c r="A15" s="279">
        <v>1</v>
      </c>
      <c r="B15" s="330" t="s">
        <v>898</v>
      </c>
      <c r="C15" s="49">
        <v>129517</v>
      </c>
      <c r="D15" s="49">
        <v>26504</v>
      </c>
      <c r="E15" s="49">
        <v>1318</v>
      </c>
      <c r="F15" s="49">
        <v>0</v>
      </c>
      <c r="G15" s="49">
        <f t="shared" ref="G15:G19" si="0">SUM(C15:F15)</f>
        <v>157339</v>
      </c>
      <c r="H15" s="403">
        <v>210</v>
      </c>
      <c r="I15" s="405">
        <f>G15*H15*0.0001</f>
        <v>3304.1190000000001</v>
      </c>
      <c r="J15" s="405">
        <f>I15/2</f>
        <v>1652.0595000000001</v>
      </c>
      <c r="K15" s="405">
        <f>I15/2</f>
        <v>1652.0595000000001</v>
      </c>
      <c r="L15" s="404">
        <v>0</v>
      </c>
      <c r="M15" s="405">
        <f>N15+O15</f>
        <v>82.602975000000001</v>
      </c>
      <c r="N15" s="405">
        <f>J15*3000/100000</f>
        <v>49.561785</v>
      </c>
      <c r="O15" s="405">
        <f>K15*2000/100000</f>
        <v>33.04119</v>
      </c>
      <c r="P15" s="404">
        <v>0</v>
      </c>
      <c r="Q15" s="404">
        <f>S15*60%</f>
        <v>788.23062863999996</v>
      </c>
      <c r="R15" s="405">
        <f>S15-Q15</f>
        <v>525.48708576000001</v>
      </c>
      <c r="S15" s="405">
        <f>G15*H15*4.97/100000*80%</f>
        <v>1313.7177144</v>
      </c>
      <c r="T15" s="404">
        <v>750</v>
      </c>
      <c r="U15" s="405">
        <f>I15*T15/100000</f>
        <v>24.7808925</v>
      </c>
    </row>
    <row r="16" spans="1:21" ht="33.75" customHeight="1" x14ac:dyDescent="0.2">
      <c r="A16" s="279">
        <v>2</v>
      </c>
      <c r="B16" s="330" t="s">
        <v>899</v>
      </c>
      <c r="C16" s="49">
        <v>12721</v>
      </c>
      <c r="D16" s="49">
        <v>481</v>
      </c>
      <c r="E16" s="49">
        <v>0</v>
      </c>
      <c r="F16" s="49">
        <v>0</v>
      </c>
      <c r="G16" s="49">
        <f t="shared" si="0"/>
        <v>13202</v>
      </c>
      <c r="H16" s="403">
        <v>210</v>
      </c>
      <c r="I16" s="405">
        <f t="shared" ref="I16:I20" si="1">G16*H16*0.0001</f>
        <v>277.24200000000002</v>
      </c>
      <c r="J16" s="405">
        <f t="shared" ref="J16:J20" si="2">I16/2</f>
        <v>138.62100000000001</v>
      </c>
      <c r="K16" s="405">
        <f t="shared" ref="K16:K20" si="3">I16/2</f>
        <v>138.62100000000001</v>
      </c>
      <c r="L16" s="404">
        <v>0</v>
      </c>
      <c r="M16" s="405">
        <f t="shared" ref="M16:M20" si="4">N16+O16</f>
        <v>6.931049999999999</v>
      </c>
      <c r="N16" s="405">
        <f t="shared" ref="N16:N20" si="5">J16*3000/100000</f>
        <v>4.1586299999999996</v>
      </c>
      <c r="O16" s="405">
        <f t="shared" ref="O16:O20" si="6">K16*2000/100000</f>
        <v>2.7724199999999999</v>
      </c>
      <c r="P16" s="404">
        <v>0</v>
      </c>
      <c r="Q16" s="404">
        <f t="shared" ref="Q16:Q20" si="7">S16*60%</f>
        <v>66.138851519999989</v>
      </c>
      <c r="R16" s="405">
        <f t="shared" ref="R16:R20" si="8">S16-Q16</f>
        <v>44.092567680000002</v>
      </c>
      <c r="S16" s="405">
        <f t="shared" ref="S16:S20" si="9">G16*H16*4.97/100000*80%</f>
        <v>110.23141919999999</v>
      </c>
      <c r="T16" s="404">
        <v>750</v>
      </c>
      <c r="U16" s="405">
        <f t="shared" ref="U16:U20" si="10">I16*T16/100000</f>
        <v>2.0793149999999998</v>
      </c>
    </row>
    <row r="17" spans="1:22" ht="33.75" customHeight="1" x14ac:dyDescent="0.2">
      <c r="A17" s="279">
        <v>3</v>
      </c>
      <c r="B17" s="330" t="s">
        <v>900</v>
      </c>
      <c r="C17" s="49">
        <v>0</v>
      </c>
      <c r="D17" s="49">
        <v>2040</v>
      </c>
      <c r="E17" s="49">
        <v>0</v>
      </c>
      <c r="F17" s="49">
        <v>0</v>
      </c>
      <c r="G17" s="49">
        <f t="shared" si="0"/>
        <v>2040</v>
      </c>
      <c r="H17" s="403">
        <v>210</v>
      </c>
      <c r="I17" s="405">
        <f t="shared" si="1"/>
        <v>42.84</v>
      </c>
      <c r="J17" s="405">
        <f t="shared" si="2"/>
        <v>21.42</v>
      </c>
      <c r="K17" s="405">
        <f t="shared" si="3"/>
        <v>21.42</v>
      </c>
      <c r="L17" s="404">
        <v>0</v>
      </c>
      <c r="M17" s="405">
        <f t="shared" si="4"/>
        <v>1.0710000000000002</v>
      </c>
      <c r="N17" s="405">
        <f t="shared" si="5"/>
        <v>0.64260000000000006</v>
      </c>
      <c r="O17" s="405">
        <f t="shared" si="6"/>
        <v>0.4284</v>
      </c>
      <c r="P17" s="404">
        <v>0</v>
      </c>
      <c r="Q17" s="404">
        <f t="shared" si="7"/>
        <v>10.219910400000002</v>
      </c>
      <c r="R17" s="405">
        <f t="shared" si="8"/>
        <v>6.8132736000000005</v>
      </c>
      <c r="S17" s="405">
        <f t="shared" si="9"/>
        <v>17.033184000000002</v>
      </c>
      <c r="T17" s="404">
        <v>750</v>
      </c>
      <c r="U17" s="405">
        <f t="shared" si="10"/>
        <v>0.32130000000000003</v>
      </c>
    </row>
    <row r="18" spans="1:22" ht="33.75" customHeight="1" x14ac:dyDescent="0.2">
      <c r="A18" s="279">
        <v>4</v>
      </c>
      <c r="B18" s="330" t="s">
        <v>901</v>
      </c>
      <c r="C18" s="554">
        <v>313369</v>
      </c>
      <c r="D18" s="554">
        <v>4928</v>
      </c>
      <c r="E18" s="49">
        <v>0</v>
      </c>
      <c r="F18" s="49">
        <v>0</v>
      </c>
      <c r="G18" s="49">
        <f t="shared" si="0"/>
        <v>318297</v>
      </c>
      <c r="H18" s="403">
        <v>210</v>
      </c>
      <c r="I18" s="405">
        <f t="shared" si="1"/>
        <v>6684.2370000000001</v>
      </c>
      <c r="J18" s="405">
        <f t="shared" si="2"/>
        <v>3342.1185</v>
      </c>
      <c r="K18" s="405">
        <f t="shared" si="3"/>
        <v>3342.1185</v>
      </c>
      <c r="L18" s="404">
        <v>0</v>
      </c>
      <c r="M18" s="405">
        <f t="shared" si="4"/>
        <v>167.10592500000001</v>
      </c>
      <c r="N18" s="405">
        <f t="shared" si="5"/>
        <v>100.263555</v>
      </c>
      <c r="O18" s="405">
        <f t="shared" si="6"/>
        <v>66.842370000000003</v>
      </c>
      <c r="P18" s="404">
        <v>0</v>
      </c>
      <c r="Q18" s="404">
        <f t="shared" si="7"/>
        <v>1594.5915787199999</v>
      </c>
      <c r="R18" s="405">
        <f t="shared" si="8"/>
        <v>1063.0610524800002</v>
      </c>
      <c r="S18" s="405">
        <f t="shared" si="9"/>
        <v>2657.6526312000001</v>
      </c>
      <c r="T18" s="404">
        <v>750</v>
      </c>
      <c r="U18" s="405">
        <f t="shared" si="10"/>
        <v>50.131777499999998</v>
      </c>
    </row>
    <row r="19" spans="1:22" ht="33.75" customHeight="1" x14ac:dyDescent="0.2">
      <c r="A19" s="279">
        <v>5</v>
      </c>
      <c r="B19" s="330" t="s">
        <v>902</v>
      </c>
      <c r="C19" s="49">
        <v>259000</v>
      </c>
      <c r="D19" s="49">
        <v>1909</v>
      </c>
      <c r="E19" s="49">
        <v>0</v>
      </c>
      <c r="F19" s="49">
        <v>0</v>
      </c>
      <c r="G19" s="49">
        <f t="shared" si="0"/>
        <v>260909</v>
      </c>
      <c r="H19" s="403">
        <v>210</v>
      </c>
      <c r="I19" s="405">
        <f t="shared" si="1"/>
        <v>5479.0889999999999</v>
      </c>
      <c r="J19" s="405">
        <f t="shared" si="2"/>
        <v>2739.5445</v>
      </c>
      <c r="K19" s="405">
        <f t="shared" si="3"/>
        <v>2739.5445</v>
      </c>
      <c r="L19" s="404">
        <v>0</v>
      </c>
      <c r="M19" s="405">
        <f t="shared" si="4"/>
        <v>136.977225</v>
      </c>
      <c r="N19" s="405">
        <f t="shared" si="5"/>
        <v>82.186335</v>
      </c>
      <c r="O19" s="405">
        <f t="shared" si="6"/>
        <v>54.790889999999997</v>
      </c>
      <c r="P19" s="404">
        <v>0</v>
      </c>
      <c r="Q19" s="404">
        <f t="shared" si="7"/>
        <v>1307.0914718399999</v>
      </c>
      <c r="R19" s="405">
        <f t="shared" si="8"/>
        <v>871.39431456000011</v>
      </c>
      <c r="S19" s="405">
        <f t="shared" si="9"/>
        <v>2178.4857864000001</v>
      </c>
      <c r="T19" s="404">
        <v>750</v>
      </c>
      <c r="U19" s="405">
        <f t="shared" si="10"/>
        <v>41.0931675</v>
      </c>
    </row>
    <row r="20" spans="1:22" ht="33.75" customHeight="1" x14ac:dyDescent="0.2">
      <c r="A20" s="279">
        <v>6</v>
      </c>
      <c r="B20" s="330" t="s">
        <v>903</v>
      </c>
      <c r="C20" s="49">
        <f>175167-3141</f>
        <v>172026</v>
      </c>
      <c r="D20" s="49">
        <v>2445</v>
      </c>
      <c r="E20" s="49">
        <v>3141</v>
      </c>
      <c r="F20" s="49">
        <f ca="1">C20+D20+E20+F20</f>
        <v>0</v>
      </c>
      <c r="G20" s="49">
        <f>C20+D20+E20</f>
        <v>177612</v>
      </c>
      <c r="H20" s="403">
        <v>210</v>
      </c>
      <c r="I20" s="405">
        <f t="shared" si="1"/>
        <v>3729.8520000000003</v>
      </c>
      <c r="J20" s="405">
        <f t="shared" si="2"/>
        <v>1864.9260000000002</v>
      </c>
      <c r="K20" s="405">
        <f t="shared" si="3"/>
        <v>1864.9260000000002</v>
      </c>
      <c r="L20" s="404">
        <v>0</v>
      </c>
      <c r="M20" s="405">
        <f t="shared" si="4"/>
        <v>93.246300000000019</v>
      </c>
      <c r="N20" s="405">
        <f t="shared" si="5"/>
        <v>55.947780000000009</v>
      </c>
      <c r="O20" s="405">
        <f t="shared" si="6"/>
        <v>37.298520000000003</v>
      </c>
      <c r="P20" s="404">
        <v>0</v>
      </c>
      <c r="Q20" s="404">
        <f t="shared" si="7"/>
        <v>889.79349311999988</v>
      </c>
      <c r="R20" s="405">
        <f t="shared" si="8"/>
        <v>593.19566208000003</v>
      </c>
      <c r="S20" s="405">
        <f t="shared" si="9"/>
        <v>1482.9891551999999</v>
      </c>
      <c r="T20" s="404">
        <v>750</v>
      </c>
      <c r="U20" s="405">
        <f t="shared" si="10"/>
        <v>27.973890000000004</v>
      </c>
      <c r="V20" s="235" t="s">
        <v>925</v>
      </c>
    </row>
    <row r="21" spans="1:22" ht="33.75" customHeight="1" x14ac:dyDescent="0.25">
      <c r="A21" s="279"/>
      <c r="B21" s="330" t="s">
        <v>19</v>
      </c>
      <c r="C21" s="479">
        <f t="shared" ref="C21:S21" si="11">SUM(C15:C20)</f>
        <v>886633</v>
      </c>
      <c r="D21" s="479">
        <f t="shared" si="11"/>
        <v>38307</v>
      </c>
      <c r="E21" s="479">
        <f t="shared" si="11"/>
        <v>4459</v>
      </c>
      <c r="F21" s="479">
        <f t="shared" ca="1" si="11"/>
        <v>0</v>
      </c>
      <c r="G21" s="479">
        <f t="shared" si="11"/>
        <v>929399</v>
      </c>
      <c r="H21" s="524">
        <v>210</v>
      </c>
      <c r="I21" s="525">
        <f t="shared" si="11"/>
        <v>19517.379000000001</v>
      </c>
      <c r="J21" s="525">
        <f t="shared" si="11"/>
        <v>9758.6895000000004</v>
      </c>
      <c r="K21" s="525">
        <f t="shared" si="11"/>
        <v>9758.6895000000004</v>
      </c>
      <c r="L21" s="332">
        <f t="shared" si="11"/>
        <v>0</v>
      </c>
      <c r="M21" s="525">
        <f t="shared" si="11"/>
        <v>487.93447500000002</v>
      </c>
      <c r="N21" s="525">
        <f t="shared" si="11"/>
        <v>292.76068500000002</v>
      </c>
      <c r="O21" s="525">
        <f t="shared" si="11"/>
        <v>195.17379</v>
      </c>
      <c r="P21" s="332">
        <f t="shared" si="11"/>
        <v>0</v>
      </c>
      <c r="Q21" s="332">
        <f t="shared" si="11"/>
        <v>4656.0659342399995</v>
      </c>
      <c r="R21" s="525">
        <f t="shared" si="11"/>
        <v>3104.0439561600006</v>
      </c>
      <c r="S21" s="525">
        <f t="shared" si="11"/>
        <v>7760.1098904</v>
      </c>
      <c r="T21" s="332">
        <v>750</v>
      </c>
      <c r="U21" s="525">
        <f>SUM(U15:U20)</f>
        <v>146.38034250000001</v>
      </c>
    </row>
    <row r="22" spans="1:22" x14ac:dyDescent="0.2">
      <c r="A22" s="237"/>
      <c r="B22" s="237"/>
      <c r="C22" s="237"/>
      <c r="D22" s="237"/>
      <c r="E22" s="237"/>
      <c r="F22" s="237"/>
      <c r="G22" s="237"/>
      <c r="H22" s="237"/>
    </row>
    <row r="23" spans="1:22" x14ac:dyDescent="0.2">
      <c r="A23" s="238" t="s">
        <v>8</v>
      </c>
      <c r="B23" s="239"/>
      <c r="C23" s="239"/>
      <c r="D23" s="237"/>
      <c r="E23" s="237"/>
      <c r="F23" s="237"/>
      <c r="G23" s="237"/>
      <c r="H23" s="237"/>
    </row>
    <row r="24" spans="1:22" x14ac:dyDescent="0.2">
      <c r="A24" s="240" t="s">
        <v>9</v>
      </c>
      <c r="B24" s="240"/>
      <c r="C24" s="240"/>
    </row>
    <row r="25" spans="1:22" x14ac:dyDescent="0.2">
      <c r="A25" s="240" t="s">
        <v>10</v>
      </c>
      <c r="B25" s="240"/>
      <c r="C25" s="240"/>
    </row>
    <row r="26" spans="1:22" x14ac:dyDescent="0.2">
      <c r="A26" s="240"/>
      <c r="B26" s="240"/>
      <c r="C26" s="240"/>
    </row>
    <row r="27" spans="1:22" x14ac:dyDescent="0.2">
      <c r="A27" s="240"/>
      <c r="B27" s="240"/>
      <c r="C27" s="240"/>
    </row>
    <row r="28" spans="1:22" ht="16.5" customHeight="1" x14ac:dyDescent="0.2">
      <c r="A28" s="240" t="s">
        <v>12</v>
      </c>
      <c r="H28" s="240"/>
      <c r="J28" s="240"/>
      <c r="K28" s="240"/>
      <c r="L28" s="240"/>
      <c r="M28" s="240"/>
      <c r="N28" s="240"/>
      <c r="O28" s="240"/>
      <c r="P28" s="240"/>
      <c r="Q28" s="240"/>
      <c r="R28" s="240"/>
      <c r="S28" s="240"/>
      <c r="T28" s="400"/>
      <c r="U28" s="240"/>
    </row>
    <row r="29" spans="1:22" ht="12.75" customHeight="1" x14ac:dyDescent="0.2">
      <c r="I29" s="240"/>
      <c r="J29" s="1086" t="s">
        <v>14</v>
      </c>
      <c r="K29" s="1086"/>
      <c r="L29" s="1086"/>
      <c r="M29" s="1086"/>
      <c r="N29" s="1086"/>
      <c r="O29" s="1086"/>
      <c r="P29" s="1086"/>
      <c r="Q29" s="1086"/>
      <c r="R29" s="1086"/>
      <c r="S29" s="1086"/>
      <c r="T29" s="1086"/>
      <c r="U29" s="1086"/>
    </row>
    <row r="30" spans="1:22" ht="12.75" customHeight="1" x14ac:dyDescent="0.2">
      <c r="I30" s="1086" t="s">
        <v>89</v>
      </c>
      <c r="J30" s="1086"/>
      <c r="K30" s="1086"/>
      <c r="L30" s="1086"/>
      <c r="M30" s="1086"/>
      <c r="N30" s="1086"/>
      <c r="O30" s="1086"/>
      <c r="P30" s="1086"/>
      <c r="Q30" s="1086"/>
      <c r="R30" s="1086"/>
      <c r="S30" s="1086"/>
      <c r="T30" s="1086"/>
      <c r="U30" s="1086"/>
    </row>
    <row r="31" spans="1:22" x14ac:dyDescent="0.2">
      <c r="A31" s="240"/>
      <c r="B31" s="240"/>
      <c r="J31" s="240"/>
      <c r="K31" s="240"/>
      <c r="L31" s="240"/>
      <c r="M31" s="240"/>
      <c r="N31" s="240"/>
      <c r="O31" s="240"/>
      <c r="P31" s="240"/>
      <c r="Q31" s="240"/>
      <c r="R31" s="240"/>
      <c r="S31" s="240"/>
      <c r="T31" s="240"/>
      <c r="U31" s="240"/>
    </row>
    <row r="33" spans="1:21" x14ac:dyDescent="0.2">
      <c r="A33" s="1077"/>
      <c r="B33" s="1077"/>
      <c r="C33" s="1077"/>
      <c r="D33" s="1077"/>
      <c r="E33" s="1077"/>
      <c r="F33" s="1077"/>
      <c r="G33" s="1077"/>
      <c r="H33" s="1077"/>
      <c r="I33" s="1077"/>
      <c r="J33" s="1077"/>
      <c r="K33" s="1077"/>
      <c r="L33" s="1077"/>
      <c r="M33" s="1077"/>
      <c r="N33" s="1077"/>
      <c r="O33" s="1077"/>
      <c r="P33" s="1077"/>
      <c r="Q33" s="1077"/>
      <c r="R33" s="1077"/>
      <c r="S33" s="1077"/>
      <c r="T33" s="1077"/>
      <c r="U33" s="1077"/>
    </row>
  </sheetData>
  <mergeCells count="19">
    <mergeCell ref="A33:U33"/>
    <mergeCell ref="L11:U11"/>
    <mergeCell ref="A12:A13"/>
    <mergeCell ref="B12:B13"/>
    <mergeCell ref="C12:G12"/>
    <mergeCell ref="H12:H13"/>
    <mergeCell ref="J29:U29"/>
    <mergeCell ref="I30:U30"/>
    <mergeCell ref="I12:L12"/>
    <mergeCell ref="T12:U12"/>
    <mergeCell ref="Q12:S12"/>
    <mergeCell ref="M12:P12"/>
    <mergeCell ref="A11:C11"/>
    <mergeCell ref="A8:U9"/>
    <mergeCell ref="A6:U6"/>
    <mergeCell ref="A7:U7"/>
    <mergeCell ref="G5:I5"/>
    <mergeCell ref="A10:U10"/>
    <mergeCell ref="T5:U5"/>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U35"/>
  <sheetViews>
    <sheetView view="pageBreakPreview" topLeftCell="A16" zoomScale="80" zoomScaleNormal="70" zoomScaleSheetLayoutView="80" workbookViewId="0">
      <selection activeCell="G23" sqref="G23"/>
    </sheetView>
  </sheetViews>
  <sheetFormatPr defaultRowHeight="12.75" x14ac:dyDescent="0.2"/>
  <cols>
    <col min="1" max="1" width="11.28515625" style="235" customWidth="1"/>
    <col min="2" max="2" width="13.28515625" style="235" customWidth="1"/>
    <col min="3" max="3" width="12.7109375" style="235" customWidth="1"/>
    <col min="4" max="4" width="10.42578125" style="235" bestFit="1" customWidth="1"/>
    <col min="5" max="5" width="14" style="235" customWidth="1"/>
    <col min="6" max="6" width="11.85546875" style="235" customWidth="1"/>
    <col min="7" max="7" width="12.140625" style="235" bestFit="1" customWidth="1"/>
    <col min="8" max="8" width="11.28515625" style="235" customWidth="1"/>
    <col min="9" max="9" width="12" style="235" customWidth="1"/>
    <col min="10" max="10" width="12.7109375" style="235" customWidth="1"/>
    <col min="11" max="11" width="11.7109375" style="235" customWidth="1"/>
    <col min="12" max="12" width="9.42578125" style="235" customWidth="1"/>
    <col min="13" max="15" width="11.5703125" style="235" customWidth="1"/>
    <col min="16" max="16" width="10.85546875" style="235" customWidth="1"/>
    <col min="17" max="17" width="11.42578125" style="235" customWidth="1"/>
    <col min="18" max="18" width="11.5703125" style="235" customWidth="1"/>
    <col min="19" max="19" width="13.140625" style="235" customWidth="1"/>
    <col min="20" max="20" width="14.140625" style="235" customWidth="1"/>
    <col min="21" max="21" width="16" style="235" customWidth="1"/>
    <col min="22" max="16384" width="9.140625" style="235"/>
  </cols>
  <sheetData>
    <row r="7" spans="1:21" ht="12.75" customHeight="1" x14ac:dyDescent="0.2">
      <c r="G7" s="1076"/>
      <c r="H7" s="1076"/>
      <c r="I7" s="1076"/>
      <c r="S7" s="1078" t="s">
        <v>529</v>
      </c>
      <c r="T7" s="1078"/>
    </row>
    <row r="8" spans="1:21" ht="15.75" x14ac:dyDescent="0.25">
      <c r="A8" s="1074" t="s">
        <v>0</v>
      </c>
      <c r="B8" s="1074"/>
      <c r="C8" s="1074"/>
      <c r="D8" s="1074"/>
      <c r="E8" s="1074"/>
      <c r="F8" s="1074"/>
      <c r="G8" s="1074"/>
      <c r="H8" s="1074"/>
      <c r="I8" s="1074"/>
      <c r="J8" s="1074"/>
      <c r="K8" s="1074"/>
      <c r="L8" s="1074"/>
      <c r="M8" s="1074"/>
      <c r="N8" s="1074"/>
      <c r="O8" s="1074"/>
      <c r="P8" s="1074"/>
      <c r="Q8" s="1074"/>
      <c r="R8" s="1074"/>
      <c r="S8" s="1074"/>
      <c r="T8" s="1074"/>
    </row>
    <row r="9" spans="1:21" ht="18" x14ac:dyDescent="0.25">
      <c r="A9" s="1075" t="s">
        <v>741</v>
      </c>
      <c r="B9" s="1075"/>
      <c r="C9" s="1075"/>
      <c r="D9" s="1075"/>
      <c r="E9" s="1075"/>
      <c r="F9" s="1075"/>
      <c r="G9" s="1075"/>
      <c r="H9" s="1075"/>
      <c r="I9" s="1075"/>
      <c r="J9" s="1075"/>
      <c r="K9" s="1075"/>
      <c r="L9" s="1075"/>
      <c r="M9" s="1075"/>
      <c r="N9" s="1075"/>
      <c r="O9" s="1075"/>
      <c r="P9" s="1075"/>
      <c r="Q9" s="1075"/>
      <c r="R9" s="1075"/>
      <c r="S9" s="1075"/>
      <c r="T9" s="1075"/>
    </row>
    <row r="10" spans="1:21" ht="12.75" customHeight="1" x14ac:dyDescent="0.2">
      <c r="A10" s="1073" t="s">
        <v>750</v>
      </c>
      <c r="B10" s="1073"/>
      <c r="C10" s="1073"/>
      <c r="D10" s="1073"/>
      <c r="E10" s="1073"/>
      <c r="F10" s="1073"/>
      <c r="G10" s="1073"/>
      <c r="H10" s="1073"/>
      <c r="I10" s="1073"/>
      <c r="J10" s="1073"/>
      <c r="K10" s="1073"/>
      <c r="L10" s="1073"/>
      <c r="M10" s="1073"/>
      <c r="N10" s="1073"/>
      <c r="O10" s="1073"/>
      <c r="P10" s="1073"/>
      <c r="Q10" s="1073"/>
      <c r="R10" s="1073"/>
      <c r="S10" s="1073"/>
      <c r="T10" s="1073"/>
    </row>
    <row r="11" spans="1:21" s="276" customFormat="1" ht="7.5" customHeight="1" x14ac:dyDescent="0.2">
      <c r="A11" s="1073"/>
      <c r="B11" s="1073"/>
      <c r="C11" s="1073"/>
      <c r="D11" s="1073"/>
      <c r="E11" s="1073"/>
      <c r="F11" s="1073"/>
      <c r="G11" s="1073"/>
      <c r="H11" s="1073"/>
      <c r="I11" s="1073"/>
      <c r="J11" s="1073"/>
      <c r="K11" s="1073"/>
      <c r="L11" s="1073"/>
      <c r="M11" s="1073"/>
      <c r="N11" s="1073"/>
      <c r="O11" s="1073"/>
      <c r="P11" s="1073"/>
      <c r="Q11" s="1073"/>
      <c r="R11" s="1073"/>
      <c r="S11" s="1073"/>
      <c r="T11" s="1073"/>
    </row>
    <row r="12" spans="1:21" x14ac:dyDescent="0.2">
      <c r="A12" s="1077"/>
      <c r="B12" s="1077"/>
      <c r="C12" s="1077"/>
      <c r="D12" s="1077"/>
      <c r="E12" s="1077"/>
      <c r="F12" s="1077"/>
      <c r="G12" s="1077"/>
      <c r="H12" s="1077"/>
      <c r="I12" s="1077"/>
      <c r="J12" s="1077"/>
      <c r="K12" s="1077"/>
      <c r="L12" s="1077"/>
      <c r="M12" s="1077"/>
      <c r="N12" s="1077"/>
      <c r="O12" s="1077"/>
      <c r="P12" s="1077"/>
      <c r="Q12" s="1077"/>
      <c r="R12" s="1077"/>
      <c r="S12" s="1077"/>
      <c r="T12" s="1077"/>
    </row>
    <row r="13" spans="1:21" ht="15.75" x14ac:dyDescent="0.25">
      <c r="A13" s="695" t="s">
        <v>948</v>
      </c>
      <c r="B13" s="695"/>
      <c r="C13" s="695"/>
      <c r="H13" s="300"/>
      <c r="L13" s="1079"/>
      <c r="M13" s="1079"/>
      <c r="N13" s="1079"/>
      <c r="O13" s="1079"/>
      <c r="P13" s="1079"/>
      <c r="Q13" s="1079"/>
      <c r="R13" s="1079"/>
      <c r="S13" s="1079"/>
      <c r="T13" s="1079"/>
    </row>
    <row r="14" spans="1:21" ht="52.5" customHeight="1" x14ac:dyDescent="0.2">
      <c r="A14" s="956" t="s">
        <v>2</v>
      </c>
      <c r="B14" s="956" t="s">
        <v>3</v>
      </c>
      <c r="C14" s="1087" t="s">
        <v>482</v>
      </c>
      <c r="D14" s="1088"/>
      <c r="E14" s="1088"/>
      <c r="F14" s="1088"/>
      <c r="G14" s="1089"/>
      <c r="H14" s="1090" t="s">
        <v>87</v>
      </c>
      <c r="I14" s="1087" t="s">
        <v>88</v>
      </c>
      <c r="J14" s="1088"/>
      <c r="K14" s="1088"/>
      <c r="L14" s="1089"/>
      <c r="M14" s="1087" t="s">
        <v>923</v>
      </c>
      <c r="N14" s="1088"/>
      <c r="O14" s="1088"/>
      <c r="P14" s="1089"/>
      <c r="Q14" s="1087" t="s">
        <v>924</v>
      </c>
      <c r="R14" s="1088"/>
      <c r="S14" s="1089"/>
      <c r="T14" s="1087" t="s">
        <v>702</v>
      </c>
      <c r="U14" s="1089"/>
    </row>
    <row r="15" spans="1:21" ht="60" customHeight="1" x14ac:dyDescent="0.2">
      <c r="A15" s="956"/>
      <c r="B15" s="956"/>
      <c r="C15" s="502" t="s">
        <v>5</v>
      </c>
      <c r="D15" s="502" t="s">
        <v>6</v>
      </c>
      <c r="E15" s="502" t="s">
        <v>356</v>
      </c>
      <c r="F15" s="503" t="s">
        <v>104</v>
      </c>
      <c r="G15" s="503" t="s">
        <v>229</v>
      </c>
      <c r="H15" s="1091"/>
      <c r="I15" s="502" t="s">
        <v>93</v>
      </c>
      <c r="J15" s="502" t="s">
        <v>22</v>
      </c>
      <c r="K15" s="502" t="s">
        <v>44</v>
      </c>
      <c r="L15" s="502" t="s">
        <v>681</v>
      </c>
      <c r="M15" s="502" t="s">
        <v>93</v>
      </c>
      <c r="N15" s="502" t="s">
        <v>22</v>
      </c>
      <c r="O15" s="502" t="s">
        <v>44</v>
      </c>
      <c r="P15" s="502" t="s">
        <v>681</v>
      </c>
      <c r="Q15" s="502" t="s">
        <v>178</v>
      </c>
      <c r="R15" s="502" t="s">
        <v>204</v>
      </c>
      <c r="S15" s="502" t="s">
        <v>19</v>
      </c>
      <c r="T15" s="502" t="s">
        <v>708</v>
      </c>
      <c r="U15" s="502" t="s">
        <v>706</v>
      </c>
    </row>
    <row r="16" spans="1:21" s="323" customFormat="1" ht="15" x14ac:dyDescent="0.2">
      <c r="A16" s="504">
        <v>1</v>
      </c>
      <c r="B16" s="504">
        <v>2</v>
      </c>
      <c r="C16" s="504">
        <v>3</v>
      </c>
      <c r="D16" s="504">
        <v>4</v>
      </c>
      <c r="E16" s="504">
        <v>5</v>
      </c>
      <c r="F16" s="504">
        <v>6</v>
      </c>
      <c r="G16" s="504">
        <v>7</v>
      </c>
      <c r="H16" s="504">
        <v>8</v>
      </c>
      <c r="I16" s="504">
        <v>9</v>
      </c>
      <c r="J16" s="504">
        <v>10</v>
      </c>
      <c r="K16" s="504">
        <v>11</v>
      </c>
      <c r="L16" s="504">
        <v>12</v>
      </c>
      <c r="M16" s="504">
        <v>13</v>
      </c>
      <c r="N16" s="504">
        <v>14</v>
      </c>
      <c r="O16" s="504">
        <v>15</v>
      </c>
      <c r="P16" s="504"/>
      <c r="Q16" s="504"/>
      <c r="R16" s="504"/>
      <c r="S16" s="504"/>
      <c r="T16" s="504">
        <v>19</v>
      </c>
      <c r="U16" s="504">
        <v>20</v>
      </c>
    </row>
    <row r="17" spans="1:21" ht="37.5" customHeight="1" x14ac:dyDescent="0.25">
      <c r="A17" s="505">
        <v>1</v>
      </c>
      <c r="B17" s="506" t="s">
        <v>898</v>
      </c>
      <c r="C17" s="352">
        <v>624929</v>
      </c>
      <c r="D17" s="352">
        <v>41296</v>
      </c>
      <c r="E17" s="352">
        <v>1078</v>
      </c>
      <c r="F17" s="507">
        <v>0</v>
      </c>
      <c r="G17" s="402">
        <f t="shared" ref="G17:G23" si="0">SUM(C17:F17)</f>
        <v>667303</v>
      </c>
      <c r="H17" s="508">
        <v>220</v>
      </c>
      <c r="I17" s="509">
        <f>G17*H17*0.00015</f>
        <v>22020.999</v>
      </c>
      <c r="J17" s="509">
        <f>I17/2</f>
        <v>11010.4995</v>
      </c>
      <c r="K17" s="509">
        <f>I17/2</f>
        <v>11010.4995</v>
      </c>
      <c r="L17" s="510">
        <v>0</v>
      </c>
      <c r="M17" s="509">
        <f>N17+O17</f>
        <v>550.52497500000004</v>
      </c>
      <c r="N17" s="509">
        <f>J17*3000/100000</f>
        <v>330.31498499999998</v>
      </c>
      <c r="O17" s="509">
        <f>K17*2000/100000</f>
        <v>220.20999</v>
      </c>
      <c r="P17" s="510">
        <v>0</v>
      </c>
      <c r="Q17" s="509">
        <f>S17*60%</f>
        <v>5249.8061616000005</v>
      </c>
      <c r="R17" s="509">
        <f>S17-Q17</f>
        <v>3499.8707744000012</v>
      </c>
      <c r="S17" s="509">
        <f>G17*H17*7.45/100000*80%</f>
        <v>8749.6769360000017</v>
      </c>
      <c r="T17" s="510">
        <v>750</v>
      </c>
      <c r="U17" s="509">
        <f>I17*T17/100000</f>
        <v>165.15749249999999</v>
      </c>
    </row>
    <row r="18" spans="1:21" ht="37.5" customHeight="1" x14ac:dyDescent="0.25">
      <c r="A18" s="505">
        <v>2</v>
      </c>
      <c r="B18" s="506" t="s">
        <v>899</v>
      </c>
      <c r="C18" s="352">
        <v>6922</v>
      </c>
      <c r="D18" s="352">
        <v>0</v>
      </c>
      <c r="E18" s="352">
        <v>0</v>
      </c>
      <c r="F18" s="507">
        <v>0</v>
      </c>
      <c r="G18" s="402">
        <f t="shared" si="0"/>
        <v>6922</v>
      </c>
      <c r="H18" s="508">
        <v>220</v>
      </c>
      <c r="I18" s="509">
        <f t="shared" ref="I18:I23" si="1">G18*H18*0.00015</f>
        <v>228.42599999999999</v>
      </c>
      <c r="J18" s="509">
        <f t="shared" ref="J18:J23" si="2">I18/2</f>
        <v>114.21299999999999</v>
      </c>
      <c r="K18" s="509">
        <f t="shared" ref="K18:K23" si="3">I18/2</f>
        <v>114.21299999999999</v>
      </c>
      <c r="L18" s="510">
        <v>0</v>
      </c>
      <c r="M18" s="509">
        <f t="shared" ref="M18:M23" si="4">N18+O18</f>
        <v>5.7106500000000002</v>
      </c>
      <c r="N18" s="509">
        <f t="shared" ref="N18:N23" si="5">J18*3000/100000</f>
        <v>3.42639</v>
      </c>
      <c r="O18" s="509">
        <f t="shared" ref="O18:O23" si="6">K18*2000/100000</f>
        <v>2.2842600000000002</v>
      </c>
      <c r="P18" s="510">
        <v>0</v>
      </c>
      <c r="Q18" s="509">
        <f t="shared" ref="Q18:Q23" si="7">S18*60%</f>
        <v>54.456758400000005</v>
      </c>
      <c r="R18" s="509">
        <f t="shared" ref="R18:R23" si="8">S18-Q18</f>
        <v>36.304505600000006</v>
      </c>
      <c r="S18" s="509">
        <f t="shared" ref="S18:S23" si="9">G18*H18*7.45/100000*80%</f>
        <v>90.761264000000011</v>
      </c>
      <c r="T18" s="510">
        <v>750</v>
      </c>
      <c r="U18" s="509">
        <f t="shared" ref="U18:U23" si="10">I18*T18/100000</f>
        <v>1.713195</v>
      </c>
    </row>
    <row r="19" spans="1:21" ht="37.5" customHeight="1" x14ac:dyDescent="0.25">
      <c r="A19" s="505">
        <v>3</v>
      </c>
      <c r="B19" s="506" t="s">
        <v>900</v>
      </c>
      <c r="C19" s="352">
        <v>0</v>
      </c>
      <c r="D19" s="352">
        <v>881</v>
      </c>
      <c r="E19" s="352">
        <v>0</v>
      </c>
      <c r="F19" s="507">
        <v>0</v>
      </c>
      <c r="G19" s="402">
        <f t="shared" si="0"/>
        <v>881</v>
      </c>
      <c r="H19" s="508">
        <v>220</v>
      </c>
      <c r="I19" s="509">
        <f t="shared" si="1"/>
        <v>29.072999999999997</v>
      </c>
      <c r="J19" s="509">
        <f t="shared" si="2"/>
        <v>14.536499999999998</v>
      </c>
      <c r="K19" s="509">
        <f t="shared" si="3"/>
        <v>14.536499999999998</v>
      </c>
      <c r="L19" s="510">
        <v>0</v>
      </c>
      <c r="M19" s="509">
        <f t="shared" si="4"/>
        <v>0.72682499999999994</v>
      </c>
      <c r="N19" s="509">
        <f t="shared" si="5"/>
        <v>0.43609499999999995</v>
      </c>
      <c r="O19" s="509">
        <f t="shared" si="6"/>
        <v>0.29072999999999999</v>
      </c>
      <c r="P19" s="510">
        <v>0</v>
      </c>
      <c r="Q19" s="509">
        <f t="shared" si="7"/>
        <v>6.931003200000001</v>
      </c>
      <c r="R19" s="509">
        <f t="shared" si="8"/>
        <v>4.6206688000000007</v>
      </c>
      <c r="S19" s="509">
        <f t="shared" si="9"/>
        <v>11.551672000000002</v>
      </c>
      <c r="T19" s="510">
        <v>750</v>
      </c>
      <c r="U19" s="509">
        <f t="shared" si="10"/>
        <v>0.21804749999999998</v>
      </c>
    </row>
    <row r="20" spans="1:21" ht="37.5" customHeight="1" x14ac:dyDescent="0.25">
      <c r="A20" s="505">
        <v>4</v>
      </c>
      <c r="B20" s="506" t="s">
        <v>901</v>
      </c>
      <c r="C20" s="352">
        <v>0</v>
      </c>
      <c r="D20" s="352">
        <v>0</v>
      </c>
      <c r="E20" s="352">
        <v>0</v>
      </c>
      <c r="F20" s="507">
        <v>0</v>
      </c>
      <c r="G20" s="402">
        <f t="shared" si="0"/>
        <v>0</v>
      </c>
      <c r="H20" s="508">
        <v>0</v>
      </c>
      <c r="I20" s="509">
        <f t="shared" si="1"/>
        <v>0</v>
      </c>
      <c r="J20" s="509">
        <f t="shared" si="2"/>
        <v>0</v>
      </c>
      <c r="K20" s="509">
        <f t="shared" si="3"/>
        <v>0</v>
      </c>
      <c r="L20" s="510">
        <v>0</v>
      </c>
      <c r="M20" s="509">
        <f t="shared" si="4"/>
        <v>0</v>
      </c>
      <c r="N20" s="509">
        <f t="shared" si="5"/>
        <v>0</v>
      </c>
      <c r="O20" s="509">
        <f t="shared" si="6"/>
        <v>0</v>
      </c>
      <c r="P20" s="510">
        <v>0</v>
      </c>
      <c r="Q20" s="509">
        <f t="shared" si="7"/>
        <v>0</v>
      </c>
      <c r="R20" s="509">
        <f t="shared" si="8"/>
        <v>0</v>
      </c>
      <c r="S20" s="509">
        <f t="shared" si="9"/>
        <v>0</v>
      </c>
      <c r="T20" s="510">
        <v>750</v>
      </c>
      <c r="U20" s="509">
        <f t="shared" si="10"/>
        <v>0</v>
      </c>
    </row>
    <row r="21" spans="1:21" ht="37.5" customHeight="1" x14ac:dyDescent="0.25">
      <c r="A21" s="505">
        <v>5</v>
      </c>
      <c r="B21" s="506" t="s">
        <v>902</v>
      </c>
      <c r="C21" s="352">
        <v>0</v>
      </c>
      <c r="D21" s="352">
        <v>0</v>
      </c>
      <c r="E21" s="352">
        <v>0</v>
      </c>
      <c r="F21" s="507">
        <v>0</v>
      </c>
      <c r="G21" s="402">
        <f t="shared" si="0"/>
        <v>0</v>
      </c>
      <c r="H21" s="508">
        <v>0</v>
      </c>
      <c r="I21" s="509">
        <f t="shared" si="1"/>
        <v>0</v>
      </c>
      <c r="J21" s="509">
        <f t="shared" si="2"/>
        <v>0</v>
      </c>
      <c r="K21" s="509">
        <f t="shared" si="3"/>
        <v>0</v>
      </c>
      <c r="L21" s="510">
        <v>0</v>
      </c>
      <c r="M21" s="509">
        <f t="shared" si="4"/>
        <v>0</v>
      </c>
      <c r="N21" s="509">
        <f t="shared" si="5"/>
        <v>0</v>
      </c>
      <c r="O21" s="509">
        <f t="shared" si="6"/>
        <v>0</v>
      </c>
      <c r="P21" s="510">
        <v>0</v>
      </c>
      <c r="Q21" s="509">
        <f t="shared" si="7"/>
        <v>0</v>
      </c>
      <c r="R21" s="509">
        <f t="shared" si="8"/>
        <v>0</v>
      </c>
      <c r="S21" s="509">
        <f t="shared" si="9"/>
        <v>0</v>
      </c>
      <c r="T21" s="510">
        <v>750</v>
      </c>
      <c r="U21" s="509">
        <f t="shared" si="10"/>
        <v>0</v>
      </c>
    </row>
    <row r="22" spans="1:21" ht="37.5" customHeight="1" x14ac:dyDescent="0.25">
      <c r="A22" s="505">
        <v>6</v>
      </c>
      <c r="B22" s="506" t="s">
        <v>903</v>
      </c>
      <c r="C22" s="352">
        <v>0</v>
      </c>
      <c r="D22" s="352">
        <v>0</v>
      </c>
      <c r="E22" s="352">
        <v>0</v>
      </c>
      <c r="F22" s="507">
        <v>0</v>
      </c>
      <c r="G22" s="402">
        <f t="shared" si="0"/>
        <v>0</v>
      </c>
      <c r="H22" s="508">
        <v>0</v>
      </c>
      <c r="I22" s="509">
        <f t="shared" si="1"/>
        <v>0</v>
      </c>
      <c r="J22" s="509">
        <f t="shared" si="2"/>
        <v>0</v>
      </c>
      <c r="K22" s="509">
        <f t="shared" si="3"/>
        <v>0</v>
      </c>
      <c r="L22" s="510">
        <v>0</v>
      </c>
      <c r="M22" s="509">
        <f t="shared" si="4"/>
        <v>0</v>
      </c>
      <c r="N22" s="509">
        <f t="shared" si="5"/>
        <v>0</v>
      </c>
      <c r="O22" s="509">
        <f t="shared" si="6"/>
        <v>0</v>
      </c>
      <c r="P22" s="510">
        <v>0</v>
      </c>
      <c r="Q22" s="509">
        <f t="shared" si="7"/>
        <v>0</v>
      </c>
      <c r="R22" s="509">
        <f t="shared" si="8"/>
        <v>0</v>
      </c>
      <c r="S22" s="509">
        <f t="shared" si="9"/>
        <v>0</v>
      </c>
      <c r="T22" s="510">
        <v>750</v>
      </c>
      <c r="U22" s="509">
        <f t="shared" si="10"/>
        <v>0</v>
      </c>
    </row>
    <row r="23" spans="1:21" ht="37.5" customHeight="1" x14ac:dyDescent="0.25">
      <c r="A23" s="505"/>
      <c r="B23" s="506" t="s">
        <v>19</v>
      </c>
      <c r="C23" s="119">
        <f>SUM(C17:C22)</f>
        <v>631851</v>
      </c>
      <c r="D23" s="119">
        <f>SUM(D17:D22)</f>
        <v>42177</v>
      </c>
      <c r="E23" s="119">
        <f>SUM(E17:E22)</f>
        <v>1078</v>
      </c>
      <c r="F23" s="402">
        <f>SUM(F17:F22)</f>
        <v>0</v>
      </c>
      <c r="G23" s="402">
        <f t="shared" si="0"/>
        <v>675106</v>
      </c>
      <c r="H23" s="511">
        <v>220</v>
      </c>
      <c r="I23" s="512">
        <f t="shared" si="1"/>
        <v>22278.498</v>
      </c>
      <c r="J23" s="512">
        <f t="shared" si="2"/>
        <v>11139.249</v>
      </c>
      <c r="K23" s="512">
        <f t="shared" si="3"/>
        <v>11139.249</v>
      </c>
      <c r="L23" s="506">
        <v>0</v>
      </c>
      <c r="M23" s="512">
        <f t="shared" si="4"/>
        <v>556.96244999999999</v>
      </c>
      <c r="N23" s="512">
        <f t="shared" si="5"/>
        <v>334.17747000000003</v>
      </c>
      <c r="O23" s="512">
        <f t="shared" si="6"/>
        <v>222.78497999999999</v>
      </c>
      <c r="P23" s="506">
        <v>0</v>
      </c>
      <c r="Q23" s="512">
        <f t="shared" si="7"/>
        <v>5311.1939231999995</v>
      </c>
      <c r="R23" s="512">
        <f t="shared" si="8"/>
        <v>3540.7959488000006</v>
      </c>
      <c r="S23" s="512">
        <f t="shared" si="9"/>
        <v>8851.9898720000001</v>
      </c>
      <c r="T23" s="506">
        <v>750</v>
      </c>
      <c r="U23" s="512">
        <f t="shared" si="10"/>
        <v>167.08873500000001</v>
      </c>
    </row>
    <row r="24" spans="1:21" x14ac:dyDescent="0.2">
      <c r="A24" s="237"/>
      <c r="B24" s="237"/>
      <c r="C24" s="237"/>
      <c r="D24" s="237"/>
      <c r="E24" s="237"/>
      <c r="F24" s="237"/>
      <c r="G24" s="237"/>
      <c r="H24" s="237"/>
    </row>
    <row r="25" spans="1:21" x14ac:dyDescent="0.2">
      <c r="A25" s="238" t="s">
        <v>8</v>
      </c>
      <c r="B25" s="239"/>
      <c r="C25" s="239"/>
      <c r="D25" s="237"/>
      <c r="E25" s="237"/>
      <c r="F25" s="237"/>
      <c r="G25" s="237"/>
      <c r="H25" s="237"/>
    </row>
    <row r="26" spans="1:21" x14ac:dyDescent="0.2">
      <c r="A26" s="240" t="s">
        <v>9</v>
      </c>
      <c r="B26" s="240"/>
      <c r="C26" s="240"/>
    </row>
    <row r="27" spans="1:21" x14ac:dyDescent="0.2">
      <c r="A27" s="240" t="s">
        <v>10</v>
      </c>
      <c r="B27" s="240"/>
      <c r="C27" s="240"/>
    </row>
    <row r="28" spans="1:21" x14ac:dyDescent="0.2">
      <c r="A28" s="240"/>
      <c r="B28" s="240"/>
      <c r="C28" s="240"/>
    </row>
    <row r="29" spans="1:21" x14ac:dyDescent="0.2">
      <c r="A29" s="240"/>
      <c r="B29" s="240"/>
      <c r="C29" s="240"/>
    </row>
    <row r="30" spans="1:21" x14ac:dyDescent="0.2">
      <c r="A30" s="240" t="s">
        <v>12</v>
      </c>
      <c r="H30" s="240"/>
      <c r="J30" s="240"/>
      <c r="K30" s="240"/>
      <c r="L30" s="240"/>
      <c r="M30" s="240"/>
      <c r="N30" s="240"/>
      <c r="O30" s="240"/>
      <c r="P30" s="240"/>
      <c r="Q30" s="240" t="s">
        <v>13</v>
      </c>
      <c r="R30" s="240"/>
      <c r="S30" s="240"/>
      <c r="T30" s="240"/>
    </row>
    <row r="31" spans="1:21" ht="12.75" customHeight="1" x14ac:dyDescent="0.2">
      <c r="I31" s="240"/>
      <c r="J31" s="1086" t="s">
        <v>14</v>
      </c>
      <c r="K31" s="1086"/>
      <c r="L31" s="1086"/>
      <c r="M31" s="1086"/>
      <c r="N31" s="1086"/>
      <c r="O31" s="1086"/>
      <c r="P31" s="1086"/>
      <c r="Q31" s="1086"/>
      <c r="R31" s="1086"/>
      <c r="S31" s="1086"/>
      <c r="T31" s="1086"/>
    </row>
    <row r="32" spans="1:21" ht="12.75" customHeight="1" x14ac:dyDescent="0.2">
      <c r="I32" s="1086" t="s">
        <v>89</v>
      </c>
      <c r="J32" s="1086"/>
      <c r="K32" s="1086"/>
      <c r="L32" s="1086"/>
      <c r="M32" s="1086"/>
      <c r="N32" s="1086"/>
      <c r="O32" s="1086"/>
      <c r="P32" s="1086"/>
      <c r="Q32" s="1086"/>
      <c r="R32" s="1086"/>
      <c r="S32" s="1086"/>
      <c r="T32" s="1086"/>
    </row>
    <row r="33" spans="1:20" x14ac:dyDescent="0.2">
      <c r="A33" s="240"/>
      <c r="B33" s="240"/>
      <c r="J33" s="240"/>
      <c r="K33" s="240"/>
      <c r="L33" s="240"/>
      <c r="M33" s="240"/>
      <c r="N33" s="240"/>
      <c r="O33" s="240"/>
      <c r="P33" s="240"/>
      <c r="Q33" s="240" t="s">
        <v>703</v>
      </c>
      <c r="R33" s="240"/>
      <c r="S33" s="240"/>
      <c r="T33" s="240"/>
    </row>
    <row r="35" spans="1:20" x14ac:dyDescent="0.2">
      <c r="A35" s="1077"/>
      <c r="B35" s="1077"/>
      <c r="C35" s="1077"/>
      <c r="D35" s="1077"/>
      <c r="E35" s="1077"/>
      <c r="F35" s="1077"/>
      <c r="G35" s="1077"/>
      <c r="H35" s="1077"/>
      <c r="I35" s="1077"/>
      <c r="J35" s="1077"/>
      <c r="K35" s="1077"/>
      <c r="L35" s="1077"/>
      <c r="M35" s="1077"/>
      <c r="N35" s="1077"/>
      <c r="O35" s="1077"/>
      <c r="P35" s="1077"/>
      <c r="Q35" s="1077"/>
      <c r="R35" s="1077"/>
      <c r="S35" s="1077"/>
      <c r="T35" s="1077"/>
    </row>
  </sheetData>
  <mergeCells count="19">
    <mergeCell ref="J31:T31"/>
    <mergeCell ref="I32:T32"/>
    <mergeCell ref="A35:T35"/>
    <mergeCell ref="M14:P14"/>
    <mergeCell ref="Q14:S14"/>
    <mergeCell ref="S7:T7"/>
    <mergeCell ref="A14:A15"/>
    <mergeCell ref="B14:B15"/>
    <mergeCell ref="C14:G14"/>
    <mergeCell ref="H14:H15"/>
    <mergeCell ref="I14:L14"/>
    <mergeCell ref="G7:I7"/>
    <mergeCell ref="A8:T8"/>
    <mergeCell ref="A9:T9"/>
    <mergeCell ref="A10:T11"/>
    <mergeCell ref="A12:T12"/>
    <mergeCell ref="T14:U14"/>
    <mergeCell ref="L13:T13"/>
    <mergeCell ref="A13:C13"/>
  </mergeCells>
  <printOptions horizontalCentered="1"/>
  <pageMargins left="0.70866141732283472" right="0.70866141732283472" top="0.23622047244094491" bottom="0"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70" zoomScaleNormal="70" zoomScaleSheetLayoutView="80" workbookViewId="0">
      <selection activeCell="F17" sqref="F17"/>
    </sheetView>
  </sheetViews>
  <sheetFormatPr defaultRowHeight="12.75" x14ac:dyDescent="0.2"/>
  <cols>
    <col min="1" max="1" width="7.28515625" style="167" customWidth="1"/>
    <col min="2" max="2" width="26" style="167" customWidth="1"/>
    <col min="3" max="5" width="11.7109375" style="167" customWidth="1"/>
    <col min="6" max="6" width="15.140625" style="167" customWidth="1"/>
    <col min="7" max="9" width="11.7109375" style="167" customWidth="1"/>
    <col min="10" max="10" width="15" style="167" customWidth="1"/>
    <col min="11" max="13" width="11.7109375" style="167" customWidth="1"/>
    <col min="14" max="14" width="15.5703125" style="167" bestFit="1" customWidth="1"/>
    <col min="15" max="22" width="11.7109375" style="167" customWidth="1"/>
    <col min="23" max="16384" width="9.140625" style="167"/>
  </cols>
  <sheetData>
    <row r="1" spans="1:24" ht="15" x14ac:dyDescent="0.2">
      <c r="V1" s="168" t="s">
        <v>535</v>
      </c>
    </row>
    <row r="2" spans="1:24" ht="15.75" x14ac:dyDescent="0.25">
      <c r="G2" s="124" t="s">
        <v>0</v>
      </c>
      <c r="H2" s="124"/>
      <c r="I2" s="124"/>
      <c r="O2" s="85"/>
      <c r="P2" s="85"/>
      <c r="Q2" s="85"/>
      <c r="R2" s="85"/>
    </row>
    <row r="3" spans="1:24" ht="20.25" x14ac:dyDescent="0.3">
      <c r="C3" s="727" t="s">
        <v>741</v>
      </c>
      <c r="D3" s="727"/>
      <c r="E3" s="727"/>
      <c r="F3" s="727"/>
      <c r="G3" s="727"/>
      <c r="H3" s="727"/>
      <c r="I3" s="727"/>
      <c r="J3" s="727"/>
      <c r="K3" s="727"/>
      <c r="L3" s="727"/>
      <c r="M3" s="727"/>
      <c r="N3" s="727"/>
      <c r="O3" s="128"/>
      <c r="P3" s="128"/>
      <c r="Q3" s="128"/>
      <c r="R3" s="128"/>
      <c r="S3" s="128"/>
      <c r="T3" s="128"/>
      <c r="U3" s="128"/>
      <c r="V3" s="128"/>
      <c r="W3" s="128"/>
      <c r="X3" s="128"/>
    </row>
    <row r="4" spans="1:24" ht="18" x14ac:dyDescent="0.25">
      <c r="C4" s="169"/>
      <c r="D4" s="169"/>
      <c r="E4" s="169"/>
      <c r="F4" s="169"/>
      <c r="G4" s="169"/>
      <c r="H4" s="169"/>
      <c r="I4" s="169"/>
      <c r="J4" s="169"/>
      <c r="K4" s="169"/>
      <c r="L4" s="169"/>
      <c r="M4" s="169"/>
      <c r="N4" s="169"/>
      <c r="O4" s="169"/>
      <c r="P4" s="169"/>
      <c r="Q4" s="169"/>
      <c r="R4" s="169"/>
      <c r="S4" s="169"/>
      <c r="T4" s="169"/>
      <c r="U4" s="169"/>
      <c r="V4" s="169"/>
    </row>
    <row r="5" spans="1:24" ht="15.75" x14ac:dyDescent="0.25">
      <c r="B5" s="728" t="s">
        <v>792</v>
      </c>
      <c r="C5" s="728"/>
      <c r="D5" s="728"/>
      <c r="E5" s="728"/>
      <c r="F5" s="728"/>
      <c r="G5" s="728"/>
      <c r="H5" s="728"/>
      <c r="I5" s="728"/>
      <c r="J5" s="728"/>
      <c r="K5" s="728"/>
      <c r="L5" s="728"/>
      <c r="M5" s="728"/>
      <c r="N5" s="728"/>
      <c r="O5" s="728"/>
      <c r="P5" s="728"/>
      <c r="Q5" s="728"/>
      <c r="R5" s="728"/>
      <c r="S5" s="728"/>
      <c r="T5" s="86"/>
      <c r="U5" s="729" t="s">
        <v>248</v>
      </c>
      <c r="V5" s="730"/>
    </row>
    <row r="6" spans="1:24" ht="15" x14ac:dyDescent="0.2">
      <c r="K6" s="85"/>
      <c r="L6" s="85"/>
      <c r="M6" s="85"/>
      <c r="N6" s="85"/>
      <c r="O6" s="85"/>
      <c r="P6" s="85"/>
      <c r="Q6" s="85"/>
      <c r="R6" s="85"/>
    </row>
    <row r="7" spans="1:24" ht="18.75" x14ac:dyDescent="0.3">
      <c r="A7" s="695" t="s">
        <v>948</v>
      </c>
      <c r="B7" s="695"/>
      <c r="C7" s="695"/>
      <c r="D7" s="367"/>
      <c r="E7" s="367"/>
      <c r="F7" s="367"/>
      <c r="G7" s="367"/>
      <c r="H7" s="367"/>
      <c r="I7" s="367"/>
      <c r="J7" s="367"/>
      <c r="K7" s="367"/>
      <c r="L7" s="367"/>
      <c r="M7" s="367"/>
      <c r="N7" s="367"/>
      <c r="O7" s="731" t="s">
        <v>830</v>
      </c>
      <c r="P7" s="731"/>
      <c r="Q7" s="731"/>
      <c r="R7" s="731"/>
      <c r="S7" s="731"/>
      <c r="T7" s="731"/>
      <c r="U7" s="731"/>
      <c r="V7" s="731"/>
      <c r="W7" s="367"/>
      <c r="X7" s="367"/>
    </row>
    <row r="8" spans="1:24" ht="35.25" customHeight="1" x14ac:dyDescent="0.25">
      <c r="A8" s="717" t="s">
        <v>2</v>
      </c>
      <c r="B8" s="717" t="s">
        <v>148</v>
      </c>
      <c r="C8" s="732" t="s">
        <v>149</v>
      </c>
      <c r="D8" s="732"/>
      <c r="E8" s="732"/>
      <c r="F8" s="732" t="s">
        <v>150</v>
      </c>
      <c r="G8" s="717" t="s">
        <v>179</v>
      </c>
      <c r="H8" s="717"/>
      <c r="I8" s="717"/>
      <c r="J8" s="717"/>
      <c r="K8" s="717"/>
      <c r="L8" s="717"/>
      <c r="M8" s="717"/>
      <c r="N8" s="717"/>
      <c r="O8" s="717" t="s">
        <v>180</v>
      </c>
      <c r="P8" s="717"/>
      <c r="Q8" s="717"/>
      <c r="R8" s="717"/>
      <c r="S8" s="717"/>
      <c r="T8" s="717"/>
      <c r="U8" s="717"/>
      <c r="V8" s="717"/>
      <c r="W8" s="367"/>
      <c r="X8" s="367"/>
    </row>
    <row r="9" spans="1:24" ht="18" x14ac:dyDescent="0.25">
      <c r="A9" s="717"/>
      <c r="B9" s="717"/>
      <c r="C9" s="732" t="s">
        <v>249</v>
      </c>
      <c r="D9" s="732" t="s">
        <v>45</v>
      </c>
      <c r="E9" s="732" t="s">
        <v>19</v>
      </c>
      <c r="F9" s="732"/>
      <c r="G9" s="717" t="s">
        <v>181</v>
      </c>
      <c r="H9" s="717"/>
      <c r="I9" s="717"/>
      <c r="J9" s="717"/>
      <c r="K9" s="717" t="s">
        <v>165</v>
      </c>
      <c r="L9" s="717"/>
      <c r="M9" s="717"/>
      <c r="N9" s="717"/>
      <c r="O9" s="717" t="s">
        <v>151</v>
      </c>
      <c r="P9" s="717"/>
      <c r="Q9" s="717"/>
      <c r="R9" s="717"/>
      <c r="S9" s="717" t="s">
        <v>164</v>
      </c>
      <c r="T9" s="717"/>
      <c r="U9" s="717"/>
      <c r="V9" s="717"/>
      <c r="W9" s="367"/>
      <c r="X9" s="367"/>
    </row>
    <row r="10" spans="1:24" ht="18" x14ac:dyDescent="0.25">
      <c r="A10" s="717"/>
      <c r="B10" s="717"/>
      <c r="C10" s="732"/>
      <c r="D10" s="732"/>
      <c r="E10" s="732"/>
      <c r="F10" s="732"/>
      <c r="G10" s="733" t="s">
        <v>152</v>
      </c>
      <c r="H10" s="734"/>
      <c r="I10" s="735"/>
      <c r="J10" s="718" t="s">
        <v>153</v>
      </c>
      <c r="K10" s="721" t="s">
        <v>152</v>
      </c>
      <c r="L10" s="722"/>
      <c r="M10" s="723"/>
      <c r="N10" s="718" t="s">
        <v>153</v>
      </c>
      <c r="O10" s="721" t="s">
        <v>152</v>
      </c>
      <c r="P10" s="722"/>
      <c r="Q10" s="723"/>
      <c r="R10" s="718" t="s">
        <v>153</v>
      </c>
      <c r="S10" s="721" t="s">
        <v>152</v>
      </c>
      <c r="T10" s="722"/>
      <c r="U10" s="723"/>
      <c r="V10" s="718" t="s">
        <v>153</v>
      </c>
      <c r="W10" s="367"/>
      <c r="X10" s="367"/>
    </row>
    <row r="11" spans="1:24" ht="15" customHeight="1" x14ac:dyDescent="0.25">
      <c r="A11" s="717"/>
      <c r="B11" s="717"/>
      <c r="C11" s="732"/>
      <c r="D11" s="732"/>
      <c r="E11" s="732"/>
      <c r="F11" s="732"/>
      <c r="G11" s="736"/>
      <c r="H11" s="737"/>
      <c r="I11" s="738"/>
      <c r="J11" s="719"/>
      <c r="K11" s="724"/>
      <c r="L11" s="725"/>
      <c r="M11" s="726"/>
      <c r="N11" s="719"/>
      <c r="O11" s="724"/>
      <c r="P11" s="725"/>
      <c r="Q11" s="726"/>
      <c r="R11" s="719"/>
      <c r="S11" s="724"/>
      <c r="T11" s="725"/>
      <c r="U11" s="726"/>
      <c r="V11" s="719"/>
      <c r="W11" s="367"/>
      <c r="X11" s="367"/>
    </row>
    <row r="12" spans="1:24" ht="25.5" customHeight="1" x14ac:dyDescent="0.25">
      <c r="A12" s="717"/>
      <c r="B12" s="717"/>
      <c r="C12" s="732"/>
      <c r="D12" s="732"/>
      <c r="E12" s="732"/>
      <c r="F12" s="732"/>
      <c r="G12" s="368" t="s">
        <v>249</v>
      </c>
      <c r="H12" s="368" t="s">
        <v>45</v>
      </c>
      <c r="I12" s="369" t="s">
        <v>19</v>
      </c>
      <c r="J12" s="720"/>
      <c r="K12" s="370" t="s">
        <v>249</v>
      </c>
      <c r="L12" s="370" t="s">
        <v>45</v>
      </c>
      <c r="M12" s="597" t="s">
        <v>19</v>
      </c>
      <c r="N12" s="720"/>
      <c r="O12" s="370" t="s">
        <v>249</v>
      </c>
      <c r="P12" s="370" t="s">
        <v>45</v>
      </c>
      <c r="Q12" s="370" t="s">
        <v>46</v>
      </c>
      <c r="R12" s="720"/>
      <c r="S12" s="370" t="s">
        <v>249</v>
      </c>
      <c r="T12" s="370" t="s">
        <v>45</v>
      </c>
      <c r="U12" s="370" t="s">
        <v>46</v>
      </c>
      <c r="V12" s="720"/>
      <c r="W12" s="367"/>
      <c r="X12" s="367"/>
    </row>
    <row r="13" spans="1:24" ht="18" x14ac:dyDescent="0.25">
      <c r="A13" s="370">
        <v>1</v>
      </c>
      <c r="B13" s="370">
        <v>2</v>
      </c>
      <c r="C13" s="370">
        <v>3</v>
      </c>
      <c r="D13" s="370">
        <v>4</v>
      </c>
      <c r="E13" s="370">
        <v>5</v>
      </c>
      <c r="F13" s="370">
        <v>6</v>
      </c>
      <c r="G13" s="370">
        <v>7</v>
      </c>
      <c r="H13" s="370">
        <v>8</v>
      </c>
      <c r="I13" s="370">
        <v>9</v>
      </c>
      <c r="J13" s="370">
        <v>10</v>
      </c>
      <c r="K13" s="370">
        <v>11</v>
      </c>
      <c r="L13" s="370">
        <v>12</v>
      </c>
      <c r="M13" s="370">
        <v>13</v>
      </c>
      <c r="N13" s="370">
        <v>14</v>
      </c>
      <c r="O13" s="370">
        <v>15</v>
      </c>
      <c r="P13" s="370">
        <v>16</v>
      </c>
      <c r="Q13" s="370">
        <v>17</v>
      </c>
      <c r="R13" s="370">
        <v>18</v>
      </c>
      <c r="S13" s="370">
        <v>19</v>
      </c>
      <c r="T13" s="370">
        <v>20</v>
      </c>
      <c r="U13" s="370">
        <v>21</v>
      </c>
      <c r="V13" s="370">
        <v>22</v>
      </c>
      <c r="W13" s="367"/>
      <c r="X13" s="367"/>
    </row>
    <row r="14" spans="1:24" ht="25.5" customHeight="1" x14ac:dyDescent="0.25">
      <c r="A14" s="739" t="s">
        <v>212</v>
      </c>
      <c r="B14" s="740"/>
      <c r="C14" s="740"/>
      <c r="D14" s="741"/>
      <c r="E14" s="370"/>
      <c r="F14" s="370"/>
      <c r="G14" s="370"/>
      <c r="H14" s="370"/>
      <c r="I14" s="370"/>
      <c r="J14" s="370"/>
      <c r="K14" s="370"/>
      <c r="L14" s="370"/>
      <c r="M14" s="370"/>
      <c r="N14" s="370"/>
      <c r="O14" s="370"/>
      <c r="P14" s="370"/>
      <c r="Q14" s="370"/>
      <c r="R14" s="370"/>
      <c r="S14" s="370"/>
      <c r="T14" s="370"/>
      <c r="U14" s="370"/>
      <c r="V14" s="370"/>
      <c r="W14" s="367"/>
      <c r="X14" s="367"/>
    </row>
    <row r="15" spans="1:24" ht="32.25" customHeight="1" x14ac:dyDescent="0.25">
      <c r="A15" s="370">
        <v>1</v>
      </c>
      <c r="B15" s="371" t="s">
        <v>211</v>
      </c>
      <c r="C15" s="370">
        <v>2061.59</v>
      </c>
      <c r="D15" s="370">
        <v>241.09</v>
      </c>
      <c r="E15" s="370">
        <f>C15+D15</f>
        <v>2302.6800000000003</v>
      </c>
      <c r="F15" s="370" t="s">
        <v>908</v>
      </c>
      <c r="G15" s="370">
        <f>I15-H15</f>
        <v>1218.8900000000001</v>
      </c>
      <c r="H15" s="370">
        <v>142.55000000000001</v>
      </c>
      <c r="I15" s="370">
        <v>1361.44</v>
      </c>
      <c r="J15" s="370" t="s">
        <v>910</v>
      </c>
      <c r="K15" s="608">
        <f t="shared" ref="K15:M17" si="0">C15+G15</f>
        <v>3280.4800000000005</v>
      </c>
      <c r="L15" s="608">
        <f t="shared" si="0"/>
        <v>383.64</v>
      </c>
      <c r="M15" s="608">
        <f t="shared" si="0"/>
        <v>3664.1200000000003</v>
      </c>
      <c r="N15" s="608" t="s">
        <v>975</v>
      </c>
      <c r="O15" s="372"/>
      <c r="P15" s="372"/>
      <c r="Q15" s="372"/>
      <c r="R15" s="372"/>
      <c r="S15" s="372"/>
      <c r="T15" s="372"/>
      <c r="U15" s="372"/>
      <c r="V15" s="372"/>
      <c r="W15" s="367"/>
      <c r="X15" s="367"/>
    </row>
    <row r="16" spans="1:24" ht="42.75" customHeight="1" x14ac:dyDescent="0.25">
      <c r="A16" s="370">
        <v>2</v>
      </c>
      <c r="B16" s="371" t="s">
        <v>154</v>
      </c>
      <c r="C16" s="370">
        <v>3307.87</v>
      </c>
      <c r="D16" s="370">
        <v>386.84</v>
      </c>
      <c r="E16" s="370">
        <f>C16+D16</f>
        <v>3694.71</v>
      </c>
      <c r="F16" s="370" t="s">
        <v>909</v>
      </c>
      <c r="G16" s="370">
        <f>I16-H16</f>
        <v>1780.87</v>
      </c>
      <c r="H16" s="370">
        <v>390.9</v>
      </c>
      <c r="I16" s="370">
        <v>2171.77</v>
      </c>
      <c r="J16" s="370" t="s">
        <v>911</v>
      </c>
      <c r="K16" s="608">
        <f t="shared" si="0"/>
        <v>5088.74</v>
      </c>
      <c r="L16" s="608">
        <f t="shared" si="0"/>
        <v>777.74</v>
      </c>
      <c r="M16" s="608">
        <f t="shared" si="0"/>
        <v>5866.48</v>
      </c>
      <c r="N16" s="608" t="s">
        <v>976</v>
      </c>
      <c r="O16" s="372"/>
      <c r="P16" s="372"/>
      <c r="Q16" s="372"/>
      <c r="R16" s="372"/>
      <c r="S16" s="372"/>
      <c r="T16" s="372"/>
      <c r="U16" s="372"/>
      <c r="V16" s="372"/>
      <c r="W16" s="367"/>
      <c r="X16" s="367"/>
    </row>
    <row r="17" spans="1:24" ht="24.75" customHeight="1" x14ac:dyDescent="0.25">
      <c r="A17" s="370">
        <v>3</v>
      </c>
      <c r="B17" s="371" t="s">
        <v>155</v>
      </c>
      <c r="C17" s="608">
        <f>E17-D17</f>
        <v>3870.0200000000004</v>
      </c>
      <c r="D17" s="608">
        <v>452.58</v>
      </c>
      <c r="E17" s="608">
        <v>4322.6000000000004</v>
      </c>
      <c r="F17" s="608" t="s">
        <v>973</v>
      </c>
      <c r="G17" s="608">
        <f>I17-H17</f>
        <v>2295.73</v>
      </c>
      <c r="H17" s="608">
        <v>255.37</v>
      </c>
      <c r="I17" s="608">
        <v>2551.1</v>
      </c>
      <c r="J17" s="608" t="s">
        <v>974</v>
      </c>
      <c r="K17" s="608">
        <f t="shared" si="0"/>
        <v>6165.75</v>
      </c>
      <c r="L17" s="608">
        <f t="shared" si="0"/>
        <v>707.95</v>
      </c>
      <c r="M17" s="608">
        <f t="shared" si="0"/>
        <v>6873.7000000000007</v>
      </c>
      <c r="N17" s="608" t="s">
        <v>977</v>
      </c>
      <c r="O17" s="372"/>
      <c r="P17" s="372"/>
      <c r="Q17" s="372"/>
      <c r="R17" s="372"/>
      <c r="S17" s="372"/>
      <c r="T17" s="372"/>
      <c r="U17" s="372"/>
      <c r="V17" s="372"/>
      <c r="W17" s="367"/>
      <c r="X17" s="367"/>
    </row>
    <row r="18" spans="1:24" ht="24.75" customHeight="1" x14ac:dyDescent="0.25">
      <c r="A18" s="739" t="s">
        <v>213</v>
      </c>
      <c r="B18" s="740"/>
      <c r="C18" s="740"/>
      <c r="D18" s="741"/>
      <c r="E18" s="372"/>
      <c r="F18" s="372"/>
      <c r="G18" s="372"/>
      <c r="H18" s="372"/>
      <c r="I18" s="372"/>
      <c r="J18" s="372"/>
      <c r="K18" s="372"/>
      <c r="L18" s="372"/>
      <c r="M18" s="372"/>
      <c r="N18" s="372"/>
      <c r="O18" s="372"/>
      <c r="P18" s="372"/>
      <c r="Q18" s="372"/>
      <c r="R18" s="372"/>
      <c r="S18" s="372"/>
      <c r="T18" s="372"/>
      <c r="U18" s="372"/>
      <c r="V18" s="372"/>
      <c r="W18" s="367"/>
      <c r="X18" s="367"/>
    </row>
    <row r="19" spans="1:24" ht="30" customHeight="1" x14ac:dyDescent="0.25">
      <c r="A19" s="370">
        <v>4</v>
      </c>
      <c r="B19" s="371" t="s">
        <v>201</v>
      </c>
      <c r="C19" s="372"/>
      <c r="D19" s="372"/>
      <c r="E19" s="372"/>
      <c r="F19" s="372"/>
      <c r="G19" s="372"/>
      <c r="H19" s="372"/>
      <c r="I19" s="372"/>
      <c r="J19" s="372"/>
      <c r="K19" s="372"/>
      <c r="L19" s="372"/>
      <c r="M19" s="372"/>
      <c r="N19" s="372"/>
      <c r="O19" s="372"/>
      <c r="P19" s="372"/>
      <c r="Q19" s="372"/>
      <c r="R19" s="372"/>
      <c r="S19" s="372"/>
      <c r="T19" s="372"/>
      <c r="U19" s="372"/>
      <c r="V19" s="372"/>
      <c r="W19" s="367"/>
      <c r="X19" s="367"/>
    </row>
    <row r="20" spans="1:24" ht="33" customHeight="1" x14ac:dyDescent="0.25">
      <c r="A20" s="370">
        <v>5</v>
      </c>
      <c r="B20" s="371" t="s">
        <v>133</v>
      </c>
      <c r="C20" s="372"/>
      <c r="D20" s="372"/>
      <c r="E20" s="372"/>
      <c r="F20" s="372"/>
      <c r="G20" s="372"/>
      <c r="H20" s="372"/>
      <c r="I20" s="372"/>
      <c r="J20" s="372"/>
      <c r="K20" s="372"/>
      <c r="L20" s="372"/>
      <c r="M20" s="372"/>
      <c r="N20" s="372"/>
      <c r="O20" s="372"/>
      <c r="P20" s="372"/>
      <c r="Q20" s="372"/>
      <c r="R20" s="372"/>
      <c r="S20" s="372"/>
      <c r="T20" s="372"/>
      <c r="U20" s="372"/>
      <c r="V20" s="372"/>
      <c r="W20" s="367"/>
      <c r="X20" s="367"/>
    </row>
    <row r="21" spans="1:24" ht="24.75" customHeight="1" x14ac:dyDescent="0.25">
      <c r="A21" s="370">
        <v>6</v>
      </c>
      <c r="B21" s="341" t="s">
        <v>849</v>
      </c>
      <c r="C21" s="372"/>
      <c r="D21" s="372"/>
      <c r="E21" s="372"/>
      <c r="F21" s="372"/>
      <c r="G21" s="372"/>
      <c r="H21" s="372"/>
      <c r="I21" s="372"/>
      <c r="J21" s="372"/>
      <c r="K21" s="372"/>
      <c r="L21" s="372"/>
      <c r="M21" s="372"/>
      <c r="N21" s="372"/>
      <c r="O21" s="372"/>
      <c r="P21" s="372"/>
      <c r="Q21" s="372"/>
      <c r="R21" s="372"/>
      <c r="S21" s="372"/>
      <c r="T21" s="372"/>
      <c r="U21" s="372"/>
      <c r="V21" s="372"/>
      <c r="W21" s="367"/>
      <c r="X21" s="367"/>
    </row>
    <row r="22" spans="1:24" ht="18" x14ac:dyDescent="0.25">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row>
    <row r="23" spans="1:24" ht="18" x14ac:dyDescent="0.25">
      <c r="A23" s="367"/>
      <c r="B23" s="367"/>
      <c r="C23" s="367"/>
      <c r="D23" s="367"/>
      <c r="E23" s="367"/>
      <c r="F23" s="367"/>
      <c r="G23" s="367"/>
      <c r="H23" s="367"/>
      <c r="I23" s="367"/>
      <c r="J23" s="367"/>
      <c r="K23" s="367"/>
      <c r="L23" s="367"/>
      <c r="M23" s="367"/>
      <c r="N23" s="367"/>
      <c r="O23" s="367"/>
      <c r="P23" s="367"/>
      <c r="Q23" s="367"/>
      <c r="R23" s="367"/>
      <c r="S23" s="367"/>
      <c r="T23" s="367"/>
      <c r="U23" s="367"/>
      <c r="V23" s="367"/>
      <c r="W23" s="367"/>
      <c r="X23" s="367"/>
    </row>
    <row r="24" spans="1:24" ht="18" x14ac:dyDescent="0.25">
      <c r="A24" s="743" t="s">
        <v>166</v>
      </c>
      <c r="B24" s="743"/>
      <c r="C24" s="743"/>
      <c r="D24" s="743"/>
      <c r="E24" s="743"/>
      <c r="F24" s="743"/>
      <c r="G24" s="743"/>
      <c r="H24" s="743"/>
      <c r="I24" s="743"/>
      <c r="J24" s="743"/>
      <c r="K24" s="743"/>
      <c r="L24" s="743"/>
      <c r="M24" s="743"/>
      <c r="N24" s="743"/>
      <c r="O24" s="743"/>
      <c r="P24" s="743"/>
      <c r="Q24" s="743"/>
      <c r="R24" s="743"/>
      <c r="S24" s="743"/>
      <c r="T24" s="743"/>
      <c r="U24" s="743"/>
      <c r="V24" s="743"/>
      <c r="W24" s="367"/>
      <c r="X24" s="367"/>
    </row>
    <row r="25" spans="1:24" ht="18" x14ac:dyDescent="0.25">
      <c r="A25" s="373"/>
      <c r="B25" s="373"/>
      <c r="C25" s="373"/>
      <c r="D25" s="373"/>
      <c r="E25" s="373"/>
      <c r="F25" s="373"/>
      <c r="G25" s="373"/>
      <c r="H25" s="373"/>
      <c r="I25" s="373"/>
      <c r="J25" s="373"/>
      <c r="K25" s="373"/>
      <c r="L25" s="373"/>
      <c r="M25" s="373"/>
      <c r="N25" s="373"/>
      <c r="O25" s="373"/>
      <c r="P25" s="373"/>
      <c r="Q25" s="373"/>
      <c r="R25" s="373"/>
      <c r="S25" s="373"/>
      <c r="T25" s="373"/>
      <c r="U25" s="373"/>
      <c r="V25" s="373"/>
      <c r="W25" s="367"/>
      <c r="X25" s="367"/>
    </row>
    <row r="26" spans="1:24" ht="18" x14ac:dyDescent="0.25">
      <c r="A26" s="374"/>
      <c r="B26" s="374"/>
      <c r="C26" s="374"/>
      <c r="D26" s="374"/>
      <c r="E26" s="374"/>
      <c r="F26" s="374"/>
      <c r="G26" s="374"/>
      <c r="H26" s="374"/>
      <c r="I26" s="374"/>
      <c r="J26" s="374"/>
      <c r="K26" s="374"/>
      <c r="L26" s="374"/>
      <c r="M26" s="374"/>
      <c r="N26" s="374"/>
      <c r="O26" s="374"/>
      <c r="P26" s="374"/>
      <c r="Q26" s="374"/>
      <c r="R26" s="374"/>
      <c r="S26" s="367"/>
      <c r="T26" s="367"/>
      <c r="U26" s="367"/>
      <c r="V26" s="367"/>
      <c r="W26" s="367"/>
      <c r="X26" s="367"/>
    </row>
    <row r="27" spans="1:24" ht="18" x14ac:dyDescent="0.25">
      <c r="A27" s="87" t="s">
        <v>12</v>
      </c>
      <c r="B27" s="87"/>
      <c r="C27" s="87"/>
      <c r="D27" s="87"/>
      <c r="E27" s="87"/>
      <c r="F27" s="87"/>
      <c r="G27" s="87"/>
      <c r="H27" s="87"/>
      <c r="I27" s="87"/>
      <c r="J27" s="87"/>
      <c r="K27" s="87"/>
      <c r="L27" s="87"/>
      <c r="M27" s="87"/>
      <c r="N27" s="744" t="s">
        <v>13</v>
      </c>
      <c r="O27" s="744"/>
      <c r="P27" s="744"/>
      <c r="Q27" s="744"/>
      <c r="R27" s="744"/>
      <c r="S27" s="744"/>
      <c r="T27" s="744"/>
      <c r="U27" s="744"/>
      <c r="V27" s="744"/>
      <c r="W27" s="367"/>
      <c r="X27" s="367"/>
    </row>
    <row r="28" spans="1:24" ht="18" x14ac:dyDescent="0.25">
      <c r="A28" s="744" t="s">
        <v>14</v>
      </c>
      <c r="B28" s="744"/>
      <c r="C28" s="744"/>
      <c r="D28" s="744"/>
      <c r="E28" s="744"/>
      <c r="F28" s="744"/>
      <c r="G28" s="744"/>
      <c r="H28" s="744"/>
      <c r="I28" s="744"/>
      <c r="J28" s="744"/>
      <c r="K28" s="744"/>
      <c r="L28" s="744"/>
      <c r="M28" s="744"/>
      <c r="N28" s="744"/>
      <c r="O28" s="744"/>
      <c r="P28" s="744"/>
      <c r="Q28" s="744"/>
      <c r="R28" s="744"/>
      <c r="S28" s="744"/>
      <c r="T28" s="744"/>
      <c r="U28" s="744"/>
      <c r="V28" s="744"/>
      <c r="W28" s="367"/>
      <c r="X28" s="367"/>
    </row>
    <row r="29" spans="1:24" ht="18" x14ac:dyDescent="0.25">
      <c r="A29" s="744" t="s">
        <v>15</v>
      </c>
      <c r="B29" s="744"/>
      <c r="C29" s="744"/>
      <c r="D29" s="744"/>
      <c r="E29" s="744"/>
      <c r="F29" s="744"/>
      <c r="G29" s="744"/>
      <c r="H29" s="744"/>
      <c r="I29" s="744"/>
      <c r="J29" s="744"/>
      <c r="K29" s="744"/>
      <c r="L29" s="744"/>
      <c r="M29" s="744"/>
      <c r="N29" s="744"/>
      <c r="O29" s="744"/>
      <c r="P29" s="744"/>
      <c r="Q29" s="744"/>
      <c r="R29" s="744"/>
      <c r="S29" s="744"/>
      <c r="T29" s="744"/>
      <c r="U29" s="744"/>
      <c r="V29" s="744"/>
      <c r="W29" s="367"/>
      <c r="X29" s="367"/>
    </row>
    <row r="30" spans="1:24" ht="18" x14ac:dyDescent="0.25">
      <c r="A30" s="374"/>
      <c r="B30" s="374"/>
      <c r="C30" s="374"/>
      <c r="D30" s="374"/>
      <c r="E30" s="374"/>
      <c r="F30" s="374"/>
      <c r="G30" s="374"/>
      <c r="H30" s="374"/>
      <c r="I30" s="374"/>
      <c r="J30" s="374"/>
      <c r="K30" s="374"/>
      <c r="L30" s="374"/>
      <c r="M30" s="374"/>
      <c r="N30" s="367"/>
      <c r="O30" s="367"/>
      <c r="P30" s="367"/>
      <c r="Q30" s="367"/>
      <c r="R30" s="367"/>
      <c r="S30" s="367"/>
      <c r="T30" s="367"/>
      <c r="U30" s="367"/>
      <c r="V30" s="742" t="s">
        <v>86</v>
      </c>
      <c r="W30" s="742"/>
      <c r="X30" s="742"/>
    </row>
  </sheetData>
  <mergeCells count="33">
    <mergeCell ref="A18:D18"/>
    <mergeCell ref="A14:D14"/>
    <mergeCell ref="V30:X30"/>
    <mergeCell ref="A24:V24"/>
    <mergeCell ref="N27:V27"/>
    <mergeCell ref="A28:V28"/>
    <mergeCell ref="A29:V29"/>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C3:N3"/>
    <mergeCell ref="B5:S5"/>
    <mergeCell ref="U5:V5"/>
    <mergeCell ref="O7:V7"/>
    <mergeCell ref="A7:C7"/>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4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44"/>
  <sheetViews>
    <sheetView zoomScale="70" zoomScaleNormal="70" zoomScaleSheetLayoutView="100" workbookViewId="0">
      <selection activeCell="A10" sqref="A10:C10"/>
    </sheetView>
  </sheetViews>
  <sheetFormatPr defaultRowHeight="12.75" x14ac:dyDescent="0.2"/>
  <cols>
    <col min="1" max="1" width="8.28515625" style="235" customWidth="1"/>
    <col min="2" max="2" width="18" style="235" customWidth="1"/>
    <col min="3" max="16" width="18.28515625" style="235" customWidth="1"/>
    <col min="17" max="16384" width="9.140625" style="235"/>
  </cols>
  <sheetData>
    <row r="4" spans="1:16" ht="24.75" customHeight="1" x14ac:dyDescent="0.25">
      <c r="A4" s="276"/>
      <c r="B4" s="276"/>
      <c r="C4" s="276"/>
      <c r="D4" s="1074"/>
      <c r="E4" s="1074"/>
      <c r="F4" s="276"/>
      <c r="G4" s="276"/>
      <c r="H4" s="276"/>
      <c r="I4" s="276"/>
      <c r="J4" s="276"/>
      <c r="K4" s="276"/>
      <c r="L4" s="276"/>
      <c r="M4" s="1078" t="s">
        <v>530</v>
      </c>
      <c r="N4" s="1078"/>
      <c r="O4" s="276"/>
      <c r="P4" s="276"/>
    </row>
    <row r="5" spans="1:16" ht="15.75" x14ac:dyDescent="0.25">
      <c r="A5" s="1074" t="s">
        <v>0</v>
      </c>
      <c r="B5" s="1074"/>
      <c r="C5" s="1074"/>
      <c r="D5" s="1074"/>
      <c r="E5" s="1074"/>
      <c r="F5" s="1074"/>
      <c r="G5" s="1074"/>
      <c r="H5" s="1074"/>
      <c r="I5" s="1074"/>
      <c r="J5" s="1074"/>
      <c r="K5" s="1074"/>
      <c r="L5" s="1074"/>
      <c r="M5" s="1074"/>
      <c r="N5" s="1074"/>
      <c r="O5" s="276"/>
      <c r="P5" s="276"/>
    </row>
    <row r="6" spans="1:16" ht="15.75" x14ac:dyDescent="0.25">
      <c r="A6" s="1074" t="s">
        <v>741</v>
      </c>
      <c r="B6" s="1074"/>
      <c r="C6" s="1074"/>
      <c r="D6" s="1074"/>
      <c r="E6" s="1074"/>
      <c r="F6" s="1074"/>
      <c r="G6" s="1074"/>
      <c r="H6" s="1074"/>
      <c r="I6" s="1074"/>
      <c r="J6" s="1074"/>
      <c r="K6" s="1074"/>
      <c r="L6" s="1074"/>
      <c r="M6" s="1074"/>
      <c r="N6" s="1074"/>
      <c r="O6" s="276"/>
      <c r="P6" s="276"/>
    </row>
    <row r="7" spans="1:16" ht="12.75" customHeight="1" x14ac:dyDescent="0.2">
      <c r="A7" s="1093" t="s">
        <v>751</v>
      </c>
      <c r="B7" s="1093"/>
      <c r="C7" s="1093"/>
      <c r="D7" s="1093"/>
      <c r="E7" s="1093"/>
      <c r="F7" s="1093"/>
      <c r="G7" s="1093"/>
      <c r="H7" s="1093"/>
      <c r="I7" s="1093"/>
      <c r="J7" s="1093"/>
      <c r="K7" s="1093"/>
      <c r="L7" s="1093"/>
      <c r="M7" s="1093"/>
      <c r="N7" s="1093"/>
      <c r="O7" s="276"/>
      <c r="P7" s="276"/>
    </row>
    <row r="8" spans="1:16" s="276" customFormat="1" ht="7.5" customHeight="1" x14ac:dyDescent="0.2">
      <c r="A8" s="1093"/>
      <c r="B8" s="1093"/>
      <c r="C8" s="1093"/>
      <c r="D8" s="1093"/>
      <c r="E8" s="1093"/>
      <c r="F8" s="1093"/>
      <c r="G8" s="1093"/>
      <c r="H8" s="1093"/>
      <c r="I8" s="1093"/>
      <c r="J8" s="1093"/>
      <c r="K8" s="1093"/>
      <c r="L8" s="1093"/>
      <c r="M8" s="1093"/>
      <c r="N8" s="1093"/>
    </row>
    <row r="9" spans="1:16" ht="15" x14ac:dyDescent="0.2">
      <c r="A9" s="1092"/>
      <c r="B9" s="1092"/>
      <c r="C9" s="1092"/>
      <c r="D9" s="1092"/>
      <c r="E9" s="1092"/>
      <c r="F9" s="1092"/>
      <c r="G9" s="1092"/>
      <c r="H9" s="1092"/>
      <c r="I9" s="1092"/>
      <c r="J9" s="1092"/>
      <c r="K9" s="1092"/>
      <c r="L9" s="1092"/>
      <c r="M9" s="1092"/>
      <c r="N9" s="1092"/>
      <c r="O9" s="276"/>
      <c r="P9" s="276"/>
    </row>
    <row r="10" spans="1:16" ht="15.75" x14ac:dyDescent="0.25">
      <c r="A10" s="695" t="s">
        <v>948</v>
      </c>
      <c r="B10" s="695"/>
      <c r="C10" s="695"/>
      <c r="D10" s="513"/>
      <c r="E10" s="276"/>
      <c r="F10" s="276"/>
      <c r="G10" s="276"/>
      <c r="H10" s="1097"/>
      <c r="I10" s="1097"/>
      <c r="J10" s="1097"/>
      <c r="K10" s="1097"/>
      <c r="L10" s="1097"/>
      <c r="M10" s="1097"/>
      <c r="N10" s="1097"/>
      <c r="O10" s="276"/>
      <c r="P10" s="276"/>
    </row>
    <row r="11" spans="1:16" ht="39" customHeight="1" x14ac:dyDescent="0.25">
      <c r="A11" s="956" t="s">
        <v>2</v>
      </c>
      <c r="B11" s="956" t="s">
        <v>3</v>
      </c>
      <c r="C11" s="1095" t="s">
        <v>482</v>
      </c>
      <c r="D11" s="1090" t="s">
        <v>87</v>
      </c>
      <c r="E11" s="1087" t="s">
        <v>88</v>
      </c>
      <c r="F11" s="1088"/>
      <c r="G11" s="1088"/>
      <c r="H11" s="1089"/>
      <c r="I11" s="956" t="s">
        <v>645</v>
      </c>
      <c r="J11" s="956"/>
      <c r="K11" s="956"/>
      <c r="L11" s="956"/>
      <c r="M11" s="956"/>
      <c r="N11" s="956"/>
      <c r="O11" s="1107" t="s">
        <v>702</v>
      </c>
      <c r="P11" s="1107"/>
    </row>
    <row r="12" spans="1:16" ht="44.45" customHeight="1" x14ac:dyDescent="0.2">
      <c r="A12" s="956"/>
      <c r="B12" s="956"/>
      <c r="C12" s="1096"/>
      <c r="D12" s="1091"/>
      <c r="E12" s="502" t="s">
        <v>93</v>
      </c>
      <c r="F12" s="502" t="s">
        <v>22</v>
      </c>
      <c r="G12" s="502" t="s">
        <v>44</v>
      </c>
      <c r="H12" s="502" t="s">
        <v>681</v>
      </c>
      <c r="I12" s="502" t="s">
        <v>19</v>
      </c>
      <c r="J12" s="502" t="s">
        <v>646</v>
      </c>
      <c r="K12" s="502" t="s">
        <v>647</v>
      </c>
      <c r="L12" s="502" t="s">
        <v>648</v>
      </c>
      <c r="M12" s="502" t="s">
        <v>649</v>
      </c>
      <c r="N12" s="502" t="s">
        <v>650</v>
      </c>
      <c r="O12" s="502" t="s">
        <v>708</v>
      </c>
      <c r="P12" s="502" t="s">
        <v>706</v>
      </c>
    </row>
    <row r="13" spans="1:16" s="323" customFormat="1" ht="21.75" customHeight="1" x14ac:dyDescent="0.2">
      <c r="A13" s="504">
        <v>1</v>
      </c>
      <c r="B13" s="504">
        <v>2</v>
      </c>
      <c r="C13" s="504">
        <v>3</v>
      </c>
      <c r="D13" s="504">
        <v>4</v>
      </c>
      <c r="E13" s="504">
        <v>5</v>
      </c>
      <c r="F13" s="504">
        <v>6</v>
      </c>
      <c r="G13" s="504">
        <v>7</v>
      </c>
      <c r="H13" s="504">
        <v>8</v>
      </c>
      <c r="I13" s="504">
        <v>9</v>
      </c>
      <c r="J13" s="504">
        <v>10</v>
      </c>
      <c r="K13" s="504">
        <v>11</v>
      </c>
      <c r="L13" s="504">
        <v>12</v>
      </c>
      <c r="M13" s="504">
        <v>13</v>
      </c>
      <c r="N13" s="504">
        <v>14</v>
      </c>
      <c r="O13" s="504">
        <v>15</v>
      </c>
      <c r="P13" s="504">
        <v>16</v>
      </c>
    </row>
    <row r="14" spans="1:16" ht="31.5" customHeight="1" x14ac:dyDescent="0.25">
      <c r="A14" s="505">
        <v>1</v>
      </c>
      <c r="B14" s="506" t="s">
        <v>898</v>
      </c>
      <c r="C14" s="1098" t="s">
        <v>912</v>
      </c>
      <c r="D14" s="1099"/>
      <c r="E14" s="1099"/>
      <c r="F14" s="1099"/>
      <c r="G14" s="1099"/>
      <c r="H14" s="1099"/>
      <c r="I14" s="1099"/>
      <c r="J14" s="1099"/>
      <c r="K14" s="1099"/>
      <c r="L14" s="1099"/>
      <c r="M14" s="1099"/>
      <c r="N14" s="1099"/>
      <c r="O14" s="1099"/>
      <c r="P14" s="1100"/>
    </row>
    <row r="15" spans="1:16" ht="31.5" customHeight="1" x14ac:dyDescent="0.25">
      <c r="A15" s="505">
        <v>2</v>
      </c>
      <c r="B15" s="506" t="s">
        <v>899</v>
      </c>
      <c r="C15" s="1101"/>
      <c r="D15" s="1102"/>
      <c r="E15" s="1102"/>
      <c r="F15" s="1102"/>
      <c r="G15" s="1102"/>
      <c r="H15" s="1102"/>
      <c r="I15" s="1102"/>
      <c r="J15" s="1102"/>
      <c r="K15" s="1102"/>
      <c r="L15" s="1102"/>
      <c r="M15" s="1102"/>
      <c r="N15" s="1102"/>
      <c r="O15" s="1102"/>
      <c r="P15" s="1103"/>
    </row>
    <row r="16" spans="1:16" ht="31.5" customHeight="1" x14ac:dyDescent="0.25">
      <c r="A16" s="505">
        <v>3</v>
      </c>
      <c r="B16" s="506" t="s">
        <v>900</v>
      </c>
      <c r="C16" s="1101"/>
      <c r="D16" s="1102"/>
      <c r="E16" s="1102"/>
      <c r="F16" s="1102"/>
      <c r="G16" s="1102"/>
      <c r="H16" s="1102"/>
      <c r="I16" s="1102"/>
      <c r="J16" s="1102"/>
      <c r="K16" s="1102"/>
      <c r="L16" s="1102"/>
      <c r="M16" s="1102"/>
      <c r="N16" s="1102"/>
      <c r="O16" s="1102"/>
      <c r="P16" s="1103"/>
    </row>
    <row r="17" spans="1:16" ht="31.5" customHeight="1" x14ac:dyDescent="0.25">
      <c r="A17" s="505">
        <v>4</v>
      </c>
      <c r="B17" s="506" t="s">
        <v>901</v>
      </c>
      <c r="C17" s="1101"/>
      <c r="D17" s="1102"/>
      <c r="E17" s="1102"/>
      <c r="F17" s="1102"/>
      <c r="G17" s="1102"/>
      <c r="H17" s="1102"/>
      <c r="I17" s="1102"/>
      <c r="J17" s="1102"/>
      <c r="K17" s="1102"/>
      <c r="L17" s="1102"/>
      <c r="M17" s="1102"/>
      <c r="N17" s="1102"/>
      <c r="O17" s="1102"/>
      <c r="P17" s="1103"/>
    </row>
    <row r="18" spans="1:16" ht="31.5" customHeight="1" x14ac:dyDescent="0.25">
      <c r="A18" s="505">
        <v>5</v>
      </c>
      <c r="B18" s="506" t="s">
        <v>902</v>
      </c>
      <c r="C18" s="1101"/>
      <c r="D18" s="1102"/>
      <c r="E18" s="1102"/>
      <c r="F18" s="1102"/>
      <c r="G18" s="1102"/>
      <c r="H18" s="1102"/>
      <c r="I18" s="1102"/>
      <c r="J18" s="1102"/>
      <c r="K18" s="1102"/>
      <c r="L18" s="1102"/>
      <c r="M18" s="1102"/>
      <c r="N18" s="1102"/>
      <c r="O18" s="1102"/>
      <c r="P18" s="1103"/>
    </row>
    <row r="19" spans="1:16" ht="31.5" customHeight="1" x14ac:dyDescent="0.25">
      <c r="A19" s="505">
        <v>6</v>
      </c>
      <c r="B19" s="506" t="s">
        <v>903</v>
      </c>
      <c r="C19" s="1101"/>
      <c r="D19" s="1102"/>
      <c r="E19" s="1102"/>
      <c r="F19" s="1102"/>
      <c r="G19" s="1102"/>
      <c r="H19" s="1102"/>
      <c r="I19" s="1102"/>
      <c r="J19" s="1102"/>
      <c r="K19" s="1102"/>
      <c r="L19" s="1102"/>
      <c r="M19" s="1102"/>
      <c r="N19" s="1102"/>
      <c r="O19" s="1102"/>
      <c r="P19" s="1103"/>
    </row>
    <row r="20" spans="1:16" ht="31.5" customHeight="1" x14ac:dyDescent="0.25">
      <c r="A20" s="505"/>
      <c r="B20" s="506" t="s">
        <v>19</v>
      </c>
      <c r="C20" s="1104"/>
      <c r="D20" s="1105"/>
      <c r="E20" s="1105"/>
      <c r="F20" s="1105"/>
      <c r="G20" s="1105"/>
      <c r="H20" s="1105"/>
      <c r="I20" s="1105"/>
      <c r="J20" s="1105"/>
      <c r="K20" s="1105"/>
      <c r="L20" s="1105"/>
      <c r="M20" s="1105"/>
      <c r="N20" s="1105"/>
      <c r="O20" s="1105"/>
      <c r="P20" s="1106"/>
    </row>
    <row r="21" spans="1:16" ht="15" x14ac:dyDescent="0.2">
      <c r="A21" s="514"/>
      <c r="B21" s="514"/>
      <c r="C21" s="514"/>
      <c r="D21" s="514"/>
      <c r="E21" s="276"/>
      <c r="F21" s="276"/>
      <c r="G21" s="276"/>
      <c r="H21" s="276"/>
      <c r="I21" s="276"/>
      <c r="J21" s="276"/>
      <c r="K21" s="276"/>
      <c r="L21" s="276"/>
      <c r="M21" s="276"/>
      <c r="N21" s="276"/>
      <c r="O21" s="276"/>
      <c r="P21" s="276"/>
    </row>
    <row r="22" spans="1:16" ht="15.75" x14ac:dyDescent="0.25">
      <c r="A22" s="515"/>
      <c r="B22" s="516"/>
      <c r="C22" s="516"/>
      <c r="D22" s="514"/>
      <c r="E22" s="276"/>
      <c r="F22" s="276"/>
      <c r="G22" s="276"/>
      <c r="H22" s="276"/>
      <c r="I22" s="276"/>
      <c r="J22" s="276"/>
      <c r="K22" s="276"/>
      <c r="L22" s="276"/>
      <c r="M22" s="276"/>
      <c r="N22" s="276"/>
      <c r="O22" s="276"/>
      <c r="P22" s="276"/>
    </row>
    <row r="23" spans="1:16" ht="15.75" x14ac:dyDescent="0.25">
      <c r="A23" s="517"/>
      <c r="B23" s="517"/>
      <c r="C23" s="517"/>
      <c r="D23" s="276"/>
      <c r="E23" s="276"/>
      <c r="F23" s="276"/>
      <c r="G23" s="276"/>
      <c r="H23" s="276"/>
      <c r="I23" s="276"/>
      <c r="J23" s="276"/>
      <c r="K23" s="276"/>
      <c r="L23" s="276"/>
      <c r="M23" s="276"/>
      <c r="N23" s="276"/>
      <c r="O23" s="276"/>
      <c r="P23" s="276"/>
    </row>
    <row r="24" spans="1:16" ht="15.75" x14ac:dyDescent="0.25">
      <c r="A24" s="517"/>
      <c r="B24" s="517"/>
      <c r="C24" s="517"/>
      <c r="D24" s="276"/>
      <c r="E24" s="276"/>
      <c r="F24" s="276"/>
      <c r="G24" s="276"/>
      <c r="H24" s="276"/>
      <c r="I24" s="276"/>
      <c r="J24" s="276"/>
      <c r="K24" s="276"/>
      <c r="L24" s="276"/>
      <c r="M24" s="276"/>
      <c r="N24" s="276"/>
      <c r="O24" s="276"/>
      <c r="P24" s="276"/>
    </row>
    <row r="25" spans="1:16" ht="15.75" x14ac:dyDescent="0.25">
      <c r="A25" s="517"/>
      <c r="B25" s="517"/>
      <c r="C25" s="517"/>
      <c r="D25" s="276"/>
      <c r="E25" s="276"/>
      <c r="F25" s="276"/>
      <c r="G25" s="276"/>
      <c r="H25" s="276"/>
      <c r="I25" s="276"/>
      <c r="J25" s="276"/>
      <c r="K25" s="276"/>
      <c r="L25" s="276"/>
      <c r="M25" s="276"/>
      <c r="N25" s="276"/>
      <c r="O25" s="276"/>
      <c r="P25" s="276"/>
    </row>
    <row r="26" spans="1:16" ht="15.75" x14ac:dyDescent="0.25">
      <c r="A26" s="517"/>
      <c r="B26" s="517"/>
      <c r="C26" s="517"/>
      <c r="D26" s="276"/>
      <c r="E26" s="276"/>
      <c r="F26" s="276"/>
      <c r="G26" s="276"/>
      <c r="H26" s="276"/>
      <c r="I26" s="276"/>
      <c r="J26" s="276"/>
      <c r="K26" s="276"/>
      <c r="L26" s="276"/>
      <c r="M26" s="276"/>
      <c r="N26" s="276"/>
      <c r="O26" s="276"/>
      <c r="P26" s="276"/>
    </row>
    <row r="27" spans="1:16" ht="15.75" x14ac:dyDescent="0.25">
      <c r="A27" s="517" t="s">
        <v>12</v>
      </c>
      <c r="B27" s="276"/>
      <c r="C27" s="276"/>
      <c r="D27" s="517"/>
      <c r="E27" s="276"/>
      <c r="F27" s="517"/>
      <c r="G27" s="517"/>
      <c r="H27" s="517"/>
      <c r="I27" s="517"/>
      <c r="J27" s="517"/>
      <c r="K27" s="517"/>
      <c r="L27" s="517" t="s">
        <v>13</v>
      </c>
      <c r="M27" s="517"/>
      <c r="N27" s="517"/>
      <c r="O27" s="276"/>
      <c r="P27" s="276"/>
    </row>
    <row r="28" spans="1:16" ht="12.75" customHeight="1" x14ac:dyDescent="0.25">
      <c r="A28" s="276"/>
      <c r="B28" s="276"/>
      <c r="C28" s="276"/>
      <c r="D28" s="276"/>
      <c r="E28" s="517"/>
      <c r="F28" s="1094" t="s">
        <v>14</v>
      </c>
      <c r="G28" s="1094"/>
      <c r="H28" s="1094"/>
      <c r="I28" s="1094"/>
      <c r="J28" s="1094"/>
      <c r="K28" s="1094"/>
      <c r="L28" s="1094"/>
      <c r="M28" s="1094"/>
      <c r="N28" s="1094"/>
      <c r="O28" s="276"/>
      <c r="P28" s="276"/>
    </row>
    <row r="29" spans="1:16" ht="12.75" customHeight="1" x14ac:dyDescent="0.25">
      <c r="A29" s="276"/>
      <c r="B29" s="276"/>
      <c r="C29" s="276"/>
      <c r="D29" s="276"/>
      <c r="E29" s="1094" t="s">
        <v>89</v>
      </c>
      <c r="F29" s="1094"/>
      <c r="G29" s="1094"/>
      <c r="H29" s="1094"/>
      <c r="I29" s="1094"/>
      <c r="J29" s="1094"/>
      <c r="K29" s="1094"/>
      <c r="L29" s="1094"/>
      <c r="M29" s="1094"/>
      <c r="N29" s="1094"/>
      <c r="O29" s="276"/>
      <c r="P29" s="276"/>
    </row>
    <row r="30" spans="1:16" ht="15.75" x14ac:dyDescent="0.25">
      <c r="A30" s="517"/>
      <c r="B30" s="517"/>
      <c r="C30" s="276"/>
      <c r="D30" s="276"/>
      <c r="E30" s="276"/>
      <c r="F30" s="517"/>
      <c r="G30" s="517"/>
      <c r="H30" s="517"/>
      <c r="I30" s="517"/>
      <c r="J30" s="517"/>
      <c r="K30" s="517"/>
      <c r="L30" s="517" t="s">
        <v>703</v>
      </c>
      <c r="M30" s="517"/>
      <c r="N30" s="517"/>
      <c r="O30" s="276"/>
      <c r="P30" s="276"/>
    </row>
    <row r="31" spans="1:16" ht="15" x14ac:dyDescent="0.2">
      <c r="A31" s="276"/>
      <c r="B31" s="276"/>
      <c r="C31" s="276"/>
      <c r="D31" s="276"/>
      <c r="E31" s="276"/>
      <c r="F31" s="276"/>
      <c r="G31" s="276"/>
      <c r="H31" s="276"/>
      <c r="I31" s="276"/>
      <c r="J31" s="276"/>
      <c r="K31" s="276"/>
      <c r="L31" s="276"/>
      <c r="M31" s="276"/>
      <c r="N31" s="276"/>
      <c r="O31" s="276"/>
      <c r="P31" s="276"/>
    </row>
    <row r="32" spans="1:16" x14ac:dyDescent="0.2">
      <c r="A32" s="1077"/>
      <c r="B32" s="1077"/>
      <c r="C32" s="1077"/>
      <c r="D32" s="1077"/>
      <c r="E32" s="1077"/>
      <c r="F32" s="1077"/>
      <c r="G32" s="1077"/>
      <c r="H32" s="1077"/>
      <c r="I32" s="1077"/>
      <c r="J32" s="1077"/>
      <c r="K32" s="1077"/>
      <c r="L32" s="1077"/>
      <c r="M32" s="1077"/>
      <c r="N32" s="1077"/>
    </row>
    <row r="44" spans="17:17" x14ac:dyDescent="0.2">
      <c r="Q44" s="324"/>
    </row>
  </sheetData>
  <mergeCells count="19">
    <mergeCell ref="F28:N28"/>
    <mergeCell ref="E29:N29"/>
    <mergeCell ref="A32:N32"/>
    <mergeCell ref="C11:C12"/>
    <mergeCell ref="H10:N10"/>
    <mergeCell ref="A11:A12"/>
    <mergeCell ref="B11:B12"/>
    <mergeCell ref="D11:D12"/>
    <mergeCell ref="E11:H11"/>
    <mergeCell ref="C14:P20"/>
    <mergeCell ref="O11:P11"/>
    <mergeCell ref="I11:N11"/>
    <mergeCell ref="A10:C10"/>
    <mergeCell ref="A9:N9"/>
    <mergeCell ref="D4:E4"/>
    <mergeCell ref="M4:N4"/>
    <mergeCell ref="A5:N5"/>
    <mergeCell ref="A6:N6"/>
    <mergeCell ref="A7:N8"/>
  </mergeCells>
  <printOptions horizontalCentered="1"/>
  <pageMargins left="0.70866141732283472" right="0.70866141732283472" top="0.23622047244094491" bottom="0" header="0.31496062992125984" footer="0.31496062992125984"/>
  <pageSetup paperSize="9" scale="47"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70" zoomScaleNormal="70" zoomScaleSheetLayoutView="100" workbookViewId="0">
      <selection activeCell="A7" sqref="A7:C7"/>
    </sheetView>
  </sheetViews>
  <sheetFormatPr defaultRowHeight="12.75" x14ac:dyDescent="0.2"/>
  <cols>
    <col min="1" max="1" width="8" style="235" customWidth="1"/>
    <col min="2" max="2" width="17.85546875" style="235" customWidth="1"/>
    <col min="3" max="3" width="10.28515625" style="235" customWidth="1"/>
    <col min="4" max="4" width="12.85546875" style="235" customWidth="1"/>
    <col min="5" max="5" width="8.7109375" style="235" customWidth="1"/>
    <col min="6" max="7" width="8" style="235" customWidth="1"/>
    <col min="8" max="10" width="8.140625" style="235" customWidth="1"/>
    <col min="11" max="11" width="8.42578125" style="235" customWidth="1"/>
    <col min="12" max="12" width="8.140625" style="235" customWidth="1"/>
    <col min="13" max="13" width="11.28515625" style="235" customWidth="1"/>
    <col min="14" max="14" width="11.85546875" style="235" customWidth="1"/>
    <col min="15" max="15" width="9.140625" style="235"/>
    <col min="16" max="16" width="12" style="235" customWidth="1"/>
    <col min="17" max="16384" width="9.140625" style="235"/>
  </cols>
  <sheetData>
    <row r="1" spans="1:16" ht="12.75" customHeight="1" x14ac:dyDescent="0.2">
      <c r="D1" s="1076"/>
      <c r="E1" s="1076"/>
      <c r="M1" s="1078" t="s">
        <v>651</v>
      </c>
      <c r="N1" s="1078"/>
    </row>
    <row r="2" spans="1:16" ht="15.75" x14ac:dyDescent="0.25">
      <c r="A2" s="1074" t="s">
        <v>0</v>
      </c>
      <c r="B2" s="1074"/>
      <c r="C2" s="1074"/>
      <c r="D2" s="1074"/>
      <c r="E2" s="1074"/>
      <c r="F2" s="1074"/>
      <c r="G2" s="1074"/>
      <c r="H2" s="1074"/>
      <c r="I2" s="1074"/>
      <c r="J2" s="1074"/>
      <c r="K2" s="1074"/>
      <c r="L2" s="1074"/>
      <c r="M2" s="1074"/>
      <c r="N2" s="1074"/>
    </row>
    <row r="3" spans="1:16" ht="18" x14ac:dyDescent="0.25">
      <c r="A3" s="1075" t="s">
        <v>741</v>
      </c>
      <c r="B3" s="1075"/>
      <c r="C3" s="1075"/>
      <c r="D3" s="1075"/>
      <c r="E3" s="1075"/>
      <c r="F3" s="1075"/>
      <c r="G3" s="1075"/>
      <c r="H3" s="1075"/>
      <c r="I3" s="1075"/>
      <c r="J3" s="1075"/>
      <c r="K3" s="1075"/>
      <c r="L3" s="1075"/>
      <c r="M3" s="1075"/>
      <c r="N3" s="1075"/>
    </row>
    <row r="4" spans="1:16" ht="9.75" customHeight="1" x14ac:dyDescent="0.2">
      <c r="A4" s="1108" t="s">
        <v>752</v>
      </c>
      <c r="B4" s="1108"/>
      <c r="C4" s="1108"/>
      <c r="D4" s="1108"/>
      <c r="E4" s="1108"/>
      <c r="F4" s="1108"/>
      <c r="G4" s="1108"/>
      <c r="H4" s="1108"/>
      <c r="I4" s="1108"/>
      <c r="J4" s="1108"/>
      <c r="K4" s="1108"/>
      <c r="L4" s="1108"/>
      <c r="M4" s="1108"/>
      <c r="N4" s="1108"/>
    </row>
    <row r="5" spans="1:16" s="276" customFormat="1" ht="18.75" customHeight="1" x14ac:dyDescent="0.2">
      <c r="A5" s="1108"/>
      <c r="B5" s="1108"/>
      <c r="C5" s="1108"/>
      <c r="D5" s="1108"/>
      <c r="E5" s="1108"/>
      <c r="F5" s="1108"/>
      <c r="G5" s="1108"/>
      <c r="H5" s="1108"/>
      <c r="I5" s="1108"/>
      <c r="J5" s="1108"/>
      <c r="K5" s="1108"/>
      <c r="L5" s="1108"/>
      <c r="M5" s="1108"/>
      <c r="N5" s="1108"/>
    </row>
    <row r="6" spans="1:16" x14ac:dyDescent="0.2">
      <c r="A6" s="1077"/>
      <c r="B6" s="1077"/>
      <c r="C6" s="1077"/>
      <c r="D6" s="1077"/>
      <c r="E6" s="1077"/>
      <c r="F6" s="1077"/>
      <c r="G6" s="1077"/>
      <c r="H6" s="1077"/>
      <c r="I6" s="1077"/>
      <c r="J6" s="1077"/>
      <c r="K6" s="1077"/>
      <c r="L6" s="1077"/>
      <c r="M6" s="1077"/>
      <c r="N6" s="1077"/>
    </row>
    <row r="7" spans="1:16" ht="15.75" x14ac:dyDescent="0.25">
      <c r="A7" s="695" t="s">
        <v>948</v>
      </c>
      <c r="B7" s="695"/>
      <c r="C7" s="695"/>
      <c r="D7" s="300"/>
      <c r="H7" s="1079"/>
      <c r="I7" s="1079"/>
      <c r="J7" s="1079"/>
      <c r="K7" s="1079"/>
      <c r="L7" s="1079"/>
      <c r="M7" s="1079"/>
      <c r="N7" s="1079"/>
    </row>
    <row r="8" spans="1:16" ht="46.5" customHeight="1" x14ac:dyDescent="0.2">
      <c r="A8" s="1080" t="s">
        <v>2</v>
      </c>
      <c r="B8" s="1080" t="s">
        <v>3</v>
      </c>
      <c r="C8" s="1109" t="s">
        <v>482</v>
      </c>
      <c r="D8" s="1084" t="s">
        <v>87</v>
      </c>
      <c r="E8" s="1081" t="s">
        <v>88</v>
      </c>
      <c r="F8" s="1082"/>
      <c r="G8" s="1082"/>
      <c r="H8" s="1083"/>
      <c r="I8" s="1080" t="s">
        <v>645</v>
      </c>
      <c r="J8" s="1080"/>
      <c r="K8" s="1080"/>
      <c r="L8" s="1080"/>
      <c r="M8" s="1080"/>
      <c r="N8" s="1080"/>
      <c r="O8" s="1111" t="s">
        <v>702</v>
      </c>
      <c r="P8" s="1111"/>
    </row>
    <row r="9" spans="1:16" ht="44.45" customHeight="1" x14ac:dyDescent="0.2">
      <c r="A9" s="1080"/>
      <c r="B9" s="1080"/>
      <c r="C9" s="1110"/>
      <c r="D9" s="1085"/>
      <c r="E9" s="299" t="s">
        <v>93</v>
      </c>
      <c r="F9" s="299" t="s">
        <v>22</v>
      </c>
      <c r="G9" s="299" t="s">
        <v>44</v>
      </c>
      <c r="H9" s="299" t="s">
        <v>681</v>
      </c>
      <c r="I9" s="299" t="s">
        <v>19</v>
      </c>
      <c r="J9" s="299" t="s">
        <v>646</v>
      </c>
      <c r="K9" s="299" t="s">
        <v>647</v>
      </c>
      <c r="L9" s="299" t="s">
        <v>648</v>
      </c>
      <c r="M9" s="299" t="s">
        <v>649</v>
      </c>
      <c r="N9" s="299" t="s">
        <v>650</v>
      </c>
      <c r="O9" s="299" t="s">
        <v>708</v>
      </c>
      <c r="P9" s="299" t="s">
        <v>706</v>
      </c>
    </row>
    <row r="10" spans="1:16" s="323" customFormat="1" x14ac:dyDescent="0.2">
      <c r="A10" s="278">
        <v>1</v>
      </c>
      <c r="B10" s="278">
        <v>2</v>
      </c>
      <c r="C10" s="278">
        <v>3</v>
      </c>
      <c r="D10" s="278">
        <v>8</v>
      </c>
      <c r="E10" s="278">
        <v>9</v>
      </c>
      <c r="F10" s="278">
        <v>10</v>
      </c>
      <c r="G10" s="278">
        <v>11</v>
      </c>
      <c r="H10" s="278">
        <v>12</v>
      </c>
      <c r="I10" s="278">
        <v>9</v>
      </c>
      <c r="J10" s="278">
        <v>10</v>
      </c>
      <c r="K10" s="278">
        <v>11</v>
      </c>
      <c r="L10" s="278">
        <v>12</v>
      </c>
      <c r="M10" s="278">
        <v>13</v>
      </c>
      <c r="N10" s="278">
        <v>14</v>
      </c>
      <c r="O10" s="278">
        <v>15</v>
      </c>
      <c r="P10" s="278">
        <v>16</v>
      </c>
    </row>
    <row r="11" spans="1:16" ht="28.5" customHeight="1" x14ac:dyDescent="0.2">
      <c r="A11" s="279">
        <v>1</v>
      </c>
      <c r="B11" s="330" t="s">
        <v>898</v>
      </c>
      <c r="C11" s="1098" t="s">
        <v>912</v>
      </c>
      <c r="D11" s="1099"/>
      <c r="E11" s="1099"/>
      <c r="F11" s="1099"/>
      <c r="G11" s="1099"/>
      <c r="H11" s="1099"/>
      <c r="I11" s="1099"/>
      <c r="J11" s="1099"/>
      <c r="K11" s="1099"/>
      <c r="L11" s="1099"/>
      <c r="M11" s="1099"/>
      <c r="N11" s="1099"/>
      <c r="O11" s="1099"/>
      <c r="P11" s="1100"/>
    </row>
    <row r="12" spans="1:16" ht="28.5" customHeight="1" x14ac:dyDescent="0.2">
      <c r="A12" s="279">
        <v>2</v>
      </c>
      <c r="B12" s="330" t="s">
        <v>899</v>
      </c>
      <c r="C12" s="1101"/>
      <c r="D12" s="1102"/>
      <c r="E12" s="1102"/>
      <c r="F12" s="1102"/>
      <c r="G12" s="1102"/>
      <c r="H12" s="1102"/>
      <c r="I12" s="1102"/>
      <c r="J12" s="1102"/>
      <c r="K12" s="1102"/>
      <c r="L12" s="1102"/>
      <c r="M12" s="1102"/>
      <c r="N12" s="1102"/>
      <c r="O12" s="1102"/>
      <c r="P12" s="1103"/>
    </row>
    <row r="13" spans="1:16" ht="28.5" customHeight="1" x14ac:dyDescent="0.2">
      <c r="A13" s="279">
        <v>3</v>
      </c>
      <c r="B13" s="330" t="s">
        <v>900</v>
      </c>
      <c r="C13" s="1101"/>
      <c r="D13" s="1102"/>
      <c r="E13" s="1102"/>
      <c r="F13" s="1102"/>
      <c r="G13" s="1102"/>
      <c r="H13" s="1102"/>
      <c r="I13" s="1102"/>
      <c r="J13" s="1102"/>
      <c r="K13" s="1102"/>
      <c r="L13" s="1102"/>
      <c r="M13" s="1102"/>
      <c r="N13" s="1102"/>
      <c r="O13" s="1102"/>
      <c r="P13" s="1103"/>
    </row>
    <row r="14" spans="1:16" ht="28.5" customHeight="1" x14ac:dyDescent="0.2">
      <c r="A14" s="279">
        <v>4</v>
      </c>
      <c r="B14" s="330" t="s">
        <v>901</v>
      </c>
      <c r="C14" s="1101"/>
      <c r="D14" s="1102"/>
      <c r="E14" s="1102"/>
      <c r="F14" s="1102"/>
      <c r="G14" s="1102"/>
      <c r="H14" s="1102"/>
      <c r="I14" s="1102"/>
      <c r="J14" s="1102"/>
      <c r="K14" s="1102"/>
      <c r="L14" s="1102"/>
      <c r="M14" s="1102"/>
      <c r="N14" s="1102"/>
      <c r="O14" s="1102"/>
      <c r="P14" s="1103"/>
    </row>
    <row r="15" spans="1:16" ht="28.5" customHeight="1" x14ac:dyDescent="0.2">
      <c r="A15" s="279">
        <v>5</v>
      </c>
      <c r="B15" s="330" t="s">
        <v>902</v>
      </c>
      <c r="C15" s="1101"/>
      <c r="D15" s="1102"/>
      <c r="E15" s="1102"/>
      <c r="F15" s="1102"/>
      <c r="G15" s="1102"/>
      <c r="H15" s="1102"/>
      <c r="I15" s="1102"/>
      <c r="J15" s="1102"/>
      <c r="K15" s="1102"/>
      <c r="L15" s="1102"/>
      <c r="M15" s="1102"/>
      <c r="N15" s="1102"/>
      <c r="O15" s="1102"/>
      <c r="P15" s="1103"/>
    </row>
    <row r="16" spans="1:16" ht="28.5" customHeight="1" x14ac:dyDescent="0.2">
      <c r="A16" s="279">
        <v>6</v>
      </c>
      <c r="B16" s="330" t="s">
        <v>903</v>
      </c>
      <c r="C16" s="1101"/>
      <c r="D16" s="1102"/>
      <c r="E16" s="1102"/>
      <c r="F16" s="1102"/>
      <c r="G16" s="1102"/>
      <c r="H16" s="1102"/>
      <c r="I16" s="1102"/>
      <c r="J16" s="1102"/>
      <c r="K16" s="1102"/>
      <c r="L16" s="1102"/>
      <c r="M16" s="1102"/>
      <c r="N16" s="1102"/>
      <c r="O16" s="1102"/>
      <c r="P16" s="1103"/>
    </row>
    <row r="17" spans="1:16" ht="28.5" customHeight="1" x14ac:dyDescent="0.2">
      <c r="A17" s="279"/>
      <c r="B17" s="330" t="s">
        <v>19</v>
      </c>
      <c r="C17" s="1104"/>
      <c r="D17" s="1105"/>
      <c r="E17" s="1105"/>
      <c r="F17" s="1105"/>
      <c r="G17" s="1105"/>
      <c r="H17" s="1105"/>
      <c r="I17" s="1105"/>
      <c r="J17" s="1105"/>
      <c r="K17" s="1105"/>
      <c r="L17" s="1105"/>
      <c r="M17" s="1105"/>
      <c r="N17" s="1105"/>
      <c r="O17" s="1105"/>
      <c r="P17" s="1106"/>
    </row>
    <row r="18" spans="1:16" x14ac:dyDescent="0.2">
      <c r="A18" s="237"/>
      <c r="B18" s="237"/>
      <c r="C18" s="237"/>
      <c r="D18" s="237"/>
    </row>
    <row r="19" spans="1:16" x14ac:dyDescent="0.2">
      <c r="A19" s="238"/>
      <c r="B19" s="239"/>
      <c r="C19" s="239"/>
      <c r="D19" s="237"/>
    </row>
    <row r="20" spans="1:16" x14ac:dyDescent="0.2">
      <c r="A20" s="240"/>
      <c r="B20" s="240"/>
      <c r="C20" s="240"/>
    </row>
    <row r="21" spans="1:16" x14ac:dyDescent="0.2">
      <c r="A21" s="240"/>
      <c r="B21" s="240"/>
      <c r="C21" s="240"/>
    </row>
    <row r="22" spans="1:16" x14ac:dyDescent="0.2">
      <c r="A22" s="240"/>
      <c r="B22" s="240"/>
      <c r="C22" s="240"/>
    </row>
    <row r="23" spans="1:16" x14ac:dyDescent="0.2">
      <c r="A23" s="240"/>
      <c r="B23" s="240"/>
      <c r="C23" s="240"/>
    </row>
    <row r="24" spans="1:16" x14ac:dyDescent="0.2">
      <c r="A24" s="240" t="s">
        <v>12</v>
      </c>
      <c r="D24" s="240"/>
      <c r="F24" s="240"/>
      <c r="G24" s="240"/>
      <c r="H24" s="240"/>
      <c r="I24" s="240"/>
      <c r="J24" s="240"/>
      <c r="K24" s="240"/>
      <c r="L24" s="240" t="s">
        <v>13</v>
      </c>
      <c r="M24" s="240"/>
      <c r="N24" s="240"/>
    </row>
    <row r="25" spans="1:16" ht="12.75" customHeight="1" x14ac:dyDescent="0.2">
      <c r="E25" s="240"/>
      <c r="F25" s="1086" t="s">
        <v>14</v>
      </c>
      <c r="G25" s="1086"/>
      <c r="H25" s="1086"/>
      <c r="I25" s="1086"/>
      <c r="J25" s="1086"/>
      <c r="K25" s="1086"/>
      <c r="L25" s="1086"/>
      <c r="M25" s="1086"/>
      <c r="N25" s="1086"/>
    </row>
    <row r="26" spans="1:16" ht="12.75" customHeight="1" x14ac:dyDescent="0.2">
      <c r="E26" s="1086" t="s">
        <v>89</v>
      </c>
      <c r="F26" s="1086"/>
      <c r="G26" s="1086"/>
      <c r="H26" s="1086"/>
      <c r="I26" s="1086"/>
      <c r="J26" s="1086"/>
      <c r="K26" s="1086"/>
      <c r="L26" s="1086"/>
      <c r="M26" s="1086"/>
      <c r="N26" s="1086"/>
    </row>
    <row r="27" spans="1:16" x14ac:dyDescent="0.2">
      <c r="A27" s="240"/>
      <c r="B27" s="240"/>
      <c r="F27" s="240"/>
      <c r="G27" s="240"/>
      <c r="H27" s="240"/>
      <c r="I27" s="240"/>
      <c r="J27" s="240"/>
      <c r="K27" s="240"/>
      <c r="L27" s="240" t="s">
        <v>703</v>
      </c>
      <c r="M27" s="240"/>
      <c r="N27" s="240"/>
    </row>
    <row r="29" spans="1:16" x14ac:dyDescent="0.2">
      <c r="A29" s="1077"/>
      <c r="B29" s="1077"/>
      <c r="C29" s="1077"/>
      <c r="D29" s="1077"/>
      <c r="E29" s="1077"/>
      <c r="F29" s="1077"/>
      <c r="G29" s="1077"/>
      <c r="H29" s="1077"/>
      <c r="I29" s="1077"/>
      <c r="J29" s="1077"/>
      <c r="K29" s="1077"/>
      <c r="L29" s="1077"/>
      <c r="M29" s="1077"/>
      <c r="N29" s="1077"/>
    </row>
  </sheetData>
  <mergeCells count="19">
    <mergeCell ref="F25:N25"/>
    <mergeCell ref="E26:N26"/>
    <mergeCell ref="A29:N29"/>
    <mergeCell ref="C8:C9"/>
    <mergeCell ref="H7:N7"/>
    <mergeCell ref="A8:A9"/>
    <mergeCell ref="B8:B9"/>
    <mergeCell ref="D8:D9"/>
    <mergeCell ref="E8:H8"/>
    <mergeCell ref="C11:P17"/>
    <mergeCell ref="O8:P8"/>
    <mergeCell ref="I8:N8"/>
    <mergeCell ref="A7:C7"/>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70" zoomScaleNormal="70" zoomScaleSheetLayoutView="100" workbookViewId="0">
      <selection activeCell="A7" sqref="A7:C7"/>
    </sheetView>
  </sheetViews>
  <sheetFormatPr defaultRowHeight="12.75" x14ac:dyDescent="0.2"/>
  <cols>
    <col min="1" max="1" width="9.42578125" style="235" customWidth="1"/>
    <col min="2" max="2" width="18.5703125" style="235" customWidth="1"/>
    <col min="3" max="3" width="10.28515625" style="235" customWidth="1"/>
    <col min="4" max="4" width="12.85546875" style="235" customWidth="1"/>
    <col min="5" max="5" width="8.7109375" style="235" customWidth="1"/>
    <col min="6" max="7" width="8" style="235" customWidth="1"/>
    <col min="8" max="10" width="8.140625" style="235" customWidth="1"/>
    <col min="11" max="11" width="8.42578125" style="235" customWidth="1"/>
    <col min="12" max="12" width="8.140625" style="235" customWidth="1"/>
    <col min="13" max="13" width="11.28515625" style="235" customWidth="1"/>
    <col min="14" max="14" width="11.85546875" style="235" customWidth="1"/>
    <col min="15" max="15" width="9.140625" style="235"/>
    <col min="16" max="16" width="13" style="235" customWidth="1"/>
    <col min="17" max="16384" width="9.140625" style="235"/>
  </cols>
  <sheetData>
    <row r="1" spans="1:16" ht="12.75" customHeight="1" x14ac:dyDescent="0.2">
      <c r="D1" s="1076"/>
      <c r="E1" s="1076"/>
      <c r="M1" s="1078" t="s">
        <v>663</v>
      </c>
      <c r="N1" s="1078"/>
    </row>
    <row r="2" spans="1:16" ht="15.75" x14ac:dyDescent="0.25">
      <c r="A2" s="1074" t="s">
        <v>0</v>
      </c>
      <c r="B2" s="1074"/>
      <c r="C2" s="1074"/>
      <c r="D2" s="1074"/>
      <c r="E2" s="1074"/>
      <c r="F2" s="1074"/>
      <c r="G2" s="1074"/>
      <c r="H2" s="1074"/>
      <c r="I2" s="1074"/>
      <c r="J2" s="1074"/>
      <c r="K2" s="1074"/>
      <c r="L2" s="1074"/>
      <c r="M2" s="1074"/>
      <c r="N2" s="1074"/>
    </row>
    <row r="3" spans="1:16" ht="18" x14ac:dyDescent="0.25">
      <c r="A3" s="1075" t="s">
        <v>741</v>
      </c>
      <c r="B3" s="1075"/>
      <c r="C3" s="1075"/>
      <c r="D3" s="1075"/>
      <c r="E3" s="1075"/>
      <c r="F3" s="1075"/>
      <c r="G3" s="1075"/>
      <c r="H3" s="1075"/>
      <c r="I3" s="1075"/>
      <c r="J3" s="1075"/>
      <c r="K3" s="1075"/>
      <c r="L3" s="1075"/>
      <c r="M3" s="1075"/>
      <c r="N3" s="1075"/>
    </row>
    <row r="4" spans="1:16" ht="24" customHeight="1" x14ac:dyDescent="0.2">
      <c r="A4" s="1108" t="s">
        <v>753</v>
      </c>
      <c r="B4" s="1108"/>
      <c r="C4" s="1108"/>
      <c r="D4" s="1108"/>
      <c r="E4" s="1108"/>
      <c r="F4" s="1108"/>
      <c r="G4" s="1108"/>
      <c r="H4" s="1108"/>
      <c r="I4" s="1108"/>
      <c r="J4" s="1108"/>
      <c r="K4" s="1108"/>
      <c r="L4" s="1108"/>
      <c r="M4" s="1108"/>
      <c r="N4" s="1108"/>
      <c r="O4" s="1108"/>
      <c r="P4" s="1108"/>
    </row>
    <row r="5" spans="1:16" s="276" customFormat="1" ht="18.75" customHeight="1" x14ac:dyDescent="0.2">
      <c r="A5" s="292"/>
      <c r="B5" s="292"/>
      <c r="C5" s="292"/>
      <c r="D5" s="292"/>
      <c r="E5" s="292"/>
      <c r="F5" s="292"/>
      <c r="G5" s="292"/>
      <c r="H5" s="292"/>
      <c r="I5" s="292"/>
      <c r="J5" s="292"/>
      <c r="K5" s="292"/>
      <c r="L5" s="292"/>
      <c r="M5" s="292"/>
      <c r="N5" s="292"/>
    </row>
    <row r="6" spans="1:16" x14ac:dyDescent="0.2">
      <c r="A6" s="1077"/>
      <c r="B6" s="1077"/>
      <c r="C6" s="1077"/>
      <c r="D6" s="1077"/>
      <c r="E6" s="1077"/>
      <c r="F6" s="1077"/>
      <c r="G6" s="1077"/>
      <c r="H6" s="1077"/>
      <c r="I6" s="1077"/>
      <c r="J6" s="1077"/>
      <c r="K6" s="1077"/>
      <c r="L6" s="1077"/>
      <c r="M6" s="1077"/>
      <c r="N6" s="1077"/>
    </row>
    <row r="7" spans="1:16" ht="15.75" x14ac:dyDescent="0.25">
      <c r="A7" s="695" t="s">
        <v>948</v>
      </c>
      <c r="B7" s="695"/>
      <c r="C7" s="695"/>
      <c r="D7" s="300"/>
      <c r="H7" s="1079"/>
      <c r="I7" s="1079"/>
      <c r="J7" s="1079"/>
      <c r="K7" s="1079"/>
      <c r="L7" s="1079"/>
      <c r="M7" s="1079"/>
      <c r="N7" s="1079"/>
    </row>
    <row r="8" spans="1:16" ht="24.75" customHeight="1" x14ac:dyDescent="0.2">
      <c r="A8" s="1080" t="s">
        <v>2</v>
      </c>
      <c r="B8" s="1080" t="s">
        <v>3</v>
      </c>
      <c r="C8" s="1109" t="s">
        <v>482</v>
      </c>
      <c r="D8" s="1084" t="s">
        <v>87</v>
      </c>
      <c r="E8" s="1081" t="s">
        <v>88</v>
      </c>
      <c r="F8" s="1082"/>
      <c r="G8" s="1082"/>
      <c r="H8" s="1083"/>
      <c r="I8" s="1080" t="s">
        <v>645</v>
      </c>
      <c r="J8" s="1080"/>
      <c r="K8" s="1080"/>
      <c r="L8" s="1080"/>
      <c r="M8" s="1080"/>
      <c r="N8" s="1080"/>
      <c r="O8" s="1111" t="s">
        <v>702</v>
      </c>
      <c r="P8" s="1111"/>
    </row>
    <row r="9" spans="1:16" ht="44.45" customHeight="1" x14ac:dyDescent="0.2">
      <c r="A9" s="1080"/>
      <c r="B9" s="1080"/>
      <c r="C9" s="1110"/>
      <c r="D9" s="1085"/>
      <c r="E9" s="299" t="s">
        <v>93</v>
      </c>
      <c r="F9" s="299" t="s">
        <v>22</v>
      </c>
      <c r="G9" s="299" t="s">
        <v>44</v>
      </c>
      <c r="H9" s="299" t="s">
        <v>681</v>
      </c>
      <c r="I9" s="299" t="s">
        <v>19</v>
      </c>
      <c r="J9" s="299" t="s">
        <v>646</v>
      </c>
      <c r="K9" s="299" t="s">
        <v>647</v>
      </c>
      <c r="L9" s="299" t="s">
        <v>648</v>
      </c>
      <c r="M9" s="299" t="s">
        <v>649</v>
      </c>
      <c r="N9" s="299" t="s">
        <v>650</v>
      </c>
      <c r="O9" s="299" t="s">
        <v>708</v>
      </c>
      <c r="P9" s="299" t="s">
        <v>706</v>
      </c>
    </row>
    <row r="10" spans="1:16" s="323" customFormat="1" x14ac:dyDescent="0.2">
      <c r="A10" s="278">
        <v>1</v>
      </c>
      <c r="B10" s="278">
        <v>2</v>
      </c>
      <c r="C10" s="278">
        <v>3</v>
      </c>
      <c r="D10" s="278">
        <v>4</v>
      </c>
      <c r="E10" s="278">
        <v>5</v>
      </c>
      <c r="F10" s="278">
        <v>6</v>
      </c>
      <c r="G10" s="278">
        <v>7</v>
      </c>
      <c r="H10" s="278">
        <v>8</v>
      </c>
      <c r="I10" s="278">
        <v>9</v>
      </c>
      <c r="J10" s="278">
        <v>10</v>
      </c>
      <c r="K10" s="278">
        <v>11</v>
      </c>
      <c r="L10" s="278">
        <v>12</v>
      </c>
      <c r="M10" s="278">
        <v>13</v>
      </c>
      <c r="N10" s="278">
        <v>14</v>
      </c>
      <c r="O10" s="278">
        <v>15</v>
      </c>
      <c r="P10" s="278">
        <v>16</v>
      </c>
    </row>
    <row r="11" spans="1:16" ht="30" customHeight="1" x14ac:dyDescent="0.25">
      <c r="A11" s="331">
        <v>1</v>
      </c>
      <c r="B11" s="332" t="s">
        <v>898</v>
      </c>
      <c r="C11" s="1112" t="s">
        <v>912</v>
      </c>
      <c r="D11" s="1113"/>
      <c r="E11" s="1113"/>
      <c r="F11" s="1113"/>
      <c r="G11" s="1113"/>
      <c r="H11" s="1113"/>
      <c r="I11" s="1113"/>
      <c r="J11" s="1113"/>
      <c r="K11" s="1113"/>
      <c r="L11" s="1113"/>
      <c r="M11" s="1113"/>
      <c r="N11" s="1113"/>
      <c r="O11" s="1113"/>
      <c r="P11" s="1114"/>
    </row>
    <row r="12" spans="1:16" ht="30" customHeight="1" x14ac:dyDescent="0.25">
      <c r="A12" s="331">
        <v>2</v>
      </c>
      <c r="B12" s="332" t="s">
        <v>899</v>
      </c>
      <c r="C12" s="1115"/>
      <c r="D12" s="1116"/>
      <c r="E12" s="1116"/>
      <c r="F12" s="1116"/>
      <c r="G12" s="1116"/>
      <c r="H12" s="1116"/>
      <c r="I12" s="1116"/>
      <c r="J12" s="1116"/>
      <c r="K12" s="1116"/>
      <c r="L12" s="1116"/>
      <c r="M12" s="1116"/>
      <c r="N12" s="1116"/>
      <c r="O12" s="1116"/>
      <c r="P12" s="1117"/>
    </row>
    <row r="13" spans="1:16" ht="30" customHeight="1" x14ac:dyDescent="0.25">
      <c r="A13" s="331">
        <v>3</v>
      </c>
      <c r="B13" s="332" t="s">
        <v>900</v>
      </c>
      <c r="C13" s="1115"/>
      <c r="D13" s="1116"/>
      <c r="E13" s="1116"/>
      <c r="F13" s="1116"/>
      <c r="G13" s="1116"/>
      <c r="H13" s="1116"/>
      <c r="I13" s="1116"/>
      <c r="J13" s="1116"/>
      <c r="K13" s="1116"/>
      <c r="L13" s="1116"/>
      <c r="M13" s="1116"/>
      <c r="N13" s="1116"/>
      <c r="O13" s="1116"/>
      <c r="P13" s="1117"/>
    </row>
    <row r="14" spans="1:16" ht="30" customHeight="1" x14ac:dyDescent="0.25">
      <c r="A14" s="331">
        <v>4</v>
      </c>
      <c r="B14" s="332" t="s">
        <v>901</v>
      </c>
      <c r="C14" s="1115"/>
      <c r="D14" s="1116"/>
      <c r="E14" s="1116"/>
      <c r="F14" s="1116"/>
      <c r="G14" s="1116"/>
      <c r="H14" s="1116"/>
      <c r="I14" s="1116"/>
      <c r="J14" s="1116"/>
      <c r="K14" s="1116"/>
      <c r="L14" s="1116"/>
      <c r="M14" s="1116"/>
      <c r="N14" s="1116"/>
      <c r="O14" s="1116"/>
      <c r="P14" s="1117"/>
    </row>
    <row r="15" spans="1:16" ht="30" customHeight="1" x14ac:dyDescent="0.25">
      <c r="A15" s="331">
        <v>5</v>
      </c>
      <c r="B15" s="332" t="s">
        <v>902</v>
      </c>
      <c r="C15" s="1115"/>
      <c r="D15" s="1116"/>
      <c r="E15" s="1116"/>
      <c r="F15" s="1116"/>
      <c r="G15" s="1116"/>
      <c r="H15" s="1116"/>
      <c r="I15" s="1116"/>
      <c r="J15" s="1116"/>
      <c r="K15" s="1116"/>
      <c r="L15" s="1116"/>
      <c r="M15" s="1116"/>
      <c r="N15" s="1116"/>
      <c r="O15" s="1116"/>
      <c r="P15" s="1117"/>
    </row>
    <row r="16" spans="1:16" ht="30" customHeight="1" x14ac:dyDescent="0.25">
      <c r="A16" s="331">
        <v>6</v>
      </c>
      <c r="B16" s="332" t="s">
        <v>903</v>
      </c>
      <c r="C16" s="1115"/>
      <c r="D16" s="1116"/>
      <c r="E16" s="1116"/>
      <c r="F16" s="1116"/>
      <c r="G16" s="1116"/>
      <c r="H16" s="1116"/>
      <c r="I16" s="1116"/>
      <c r="J16" s="1116"/>
      <c r="K16" s="1116"/>
      <c r="L16" s="1116"/>
      <c r="M16" s="1116"/>
      <c r="N16" s="1116"/>
      <c r="O16" s="1116"/>
      <c r="P16" s="1117"/>
    </row>
    <row r="17" spans="1:16" ht="30" customHeight="1" x14ac:dyDescent="0.25">
      <c r="A17" s="331"/>
      <c r="B17" s="332" t="s">
        <v>19</v>
      </c>
      <c r="C17" s="1118"/>
      <c r="D17" s="1119"/>
      <c r="E17" s="1119"/>
      <c r="F17" s="1119"/>
      <c r="G17" s="1119"/>
      <c r="H17" s="1119"/>
      <c r="I17" s="1119"/>
      <c r="J17" s="1119"/>
      <c r="K17" s="1119"/>
      <c r="L17" s="1119"/>
      <c r="M17" s="1119"/>
      <c r="N17" s="1119"/>
      <c r="O17" s="1119"/>
      <c r="P17" s="1120"/>
    </row>
    <row r="18" spans="1:16" x14ac:dyDescent="0.2">
      <c r="A18" s="237"/>
      <c r="B18" s="237"/>
      <c r="C18" s="237"/>
      <c r="D18" s="237"/>
    </row>
    <row r="19" spans="1:16" x14ac:dyDescent="0.2">
      <c r="A19" s="238"/>
      <c r="B19" s="239"/>
      <c r="C19" s="239"/>
      <c r="D19" s="237"/>
    </row>
    <row r="20" spans="1:16" x14ac:dyDescent="0.2">
      <c r="A20" s="240"/>
      <c r="B20" s="240"/>
      <c r="C20" s="240"/>
    </row>
    <row r="21" spans="1:16" x14ac:dyDescent="0.2">
      <c r="A21" s="240"/>
      <c r="B21" s="240"/>
      <c r="C21" s="240"/>
    </row>
    <row r="22" spans="1:16" x14ac:dyDescent="0.2">
      <c r="A22" s="240"/>
      <c r="B22" s="240"/>
      <c r="C22" s="240"/>
    </row>
    <row r="23" spans="1:16" x14ac:dyDescent="0.2">
      <c r="A23" s="240"/>
      <c r="B23" s="240"/>
      <c r="C23" s="240"/>
    </row>
    <row r="24" spans="1:16" x14ac:dyDescent="0.2">
      <c r="A24" s="240" t="s">
        <v>12</v>
      </c>
      <c r="D24" s="240"/>
      <c r="F24" s="240"/>
      <c r="G24" s="240"/>
      <c r="H24" s="240"/>
      <c r="I24" s="240"/>
      <c r="J24" s="240"/>
      <c r="K24" s="240"/>
      <c r="L24" s="240" t="s">
        <v>709</v>
      </c>
      <c r="M24" s="240"/>
      <c r="N24" s="240"/>
    </row>
    <row r="25" spans="1:16" ht="12.75" customHeight="1" x14ac:dyDescent="0.2">
      <c r="E25" s="240"/>
      <c r="F25" s="1086" t="s">
        <v>14</v>
      </c>
      <c r="G25" s="1086"/>
      <c r="H25" s="1086"/>
      <c r="I25" s="1086"/>
      <c r="J25" s="1086"/>
      <c r="K25" s="1086"/>
      <c r="L25" s="1086"/>
      <c r="M25" s="1086"/>
      <c r="N25" s="1086"/>
    </row>
    <row r="26" spans="1:16" ht="12.75" customHeight="1" x14ac:dyDescent="0.2">
      <c r="E26" s="1086" t="s">
        <v>89</v>
      </c>
      <c r="F26" s="1086"/>
      <c r="G26" s="1086"/>
      <c r="H26" s="1086"/>
      <c r="I26" s="1086"/>
      <c r="J26" s="1086"/>
      <c r="K26" s="1086"/>
      <c r="L26" s="1086"/>
      <c r="M26" s="1086"/>
      <c r="N26" s="1086"/>
    </row>
    <row r="27" spans="1:16" x14ac:dyDescent="0.2">
      <c r="A27" s="240"/>
      <c r="B27" s="240"/>
      <c r="F27" s="240"/>
      <c r="G27" s="240"/>
      <c r="H27" s="240"/>
      <c r="I27" s="240"/>
      <c r="J27" s="240"/>
      <c r="K27" s="240"/>
      <c r="L27" s="240" t="s">
        <v>703</v>
      </c>
      <c r="M27" s="240"/>
      <c r="N27" s="240"/>
    </row>
    <row r="29" spans="1:16" x14ac:dyDescent="0.2">
      <c r="A29" s="1077"/>
      <c r="B29" s="1077"/>
      <c r="C29" s="1077"/>
      <c r="D29" s="1077"/>
      <c r="E29" s="1077"/>
      <c r="F29" s="1077"/>
      <c r="G29" s="1077"/>
      <c r="H29" s="1077"/>
      <c r="I29" s="1077"/>
      <c r="J29" s="1077"/>
      <c r="K29" s="1077"/>
      <c r="L29" s="1077"/>
      <c r="M29" s="1077"/>
      <c r="N29" s="1077"/>
    </row>
  </sheetData>
  <mergeCells count="19">
    <mergeCell ref="F25:N25"/>
    <mergeCell ref="E26:N26"/>
    <mergeCell ref="A29:N29"/>
    <mergeCell ref="H7:N7"/>
    <mergeCell ref="A8:A9"/>
    <mergeCell ref="B8:B9"/>
    <mergeCell ref="C8:C9"/>
    <mergeCell ref="D8:D9"/>
    <mergeCell ref="E8:H8"/>
    <mergeCell ref="C11:P17"/>
    <mergeCell ref="O8:P8"/>
    <mergeCell ref="I8:N8"/>
    <mergeCell ref="A7:C7"/>
    <mergeCell ref="A6:N6"/>
    <mergeCell ref="D1:E1"/>
    <mergeCell ref="M1:N1"/>
    <mergeCell ref="A2:N2"/>
    <mergeCell ref="A3:N3"/>
    <mergeCell ref="A4:P4"/>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90" zoomScaleNormal="90" zoomScaleSheetLayoutView="100" workbookViewId="0">
      <selection activeCell="A6" sqref="A6:C6"/>
    </sheetView>
  </sheetViews>
  <sheetFormatPr defaultRowHeight="15" x14ac:dyDescent="0.25"/>
  <cols>
    <col min="1" max="1" width="7.140625" style="73" customWidth="1"/>
    <col min="2" max="2" width="15.140625" style="73"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6" style="73" customWidth="1"/>
    <col min="19" max="19" width="9" style="73" customWidth="1"/>
    <col min="20" max="20" width="9.140625" style="73" hidden="1" customWidth="1"/>
    <col min="21" max="16384" width="9.140625" style="73"/>
  </cols>
  <sheetData>
    <row r="1" spans="1:20" s="15" customFormat="1" ht="15.75" x14ac:dyDescent="0.25">
      <c r="G1" s="673" t="s">
        <v>0</v>
      </c>
      <c r="H1" s="673"/>
      <c r="I1" s="673"/>
      <c r="J1" s="673"/>
      <c r="K1" s="673"/>
      <c r="L1" s="673"/>
      <c r="M1" s="673"/>
      <c r="N1" s="38"/>
      <c r="O1" s="38"/>
      <c r="R1" s="41" t="s">
        <v>531</v>
      </c>
      <c r="S1" s="41"/>
    </row>
    <row r="2" spans="1:20" s="15" customFormat="1" ht="20.25" x14ac:dyDescent="0.3">
      <c r="B2" s="123"/>
      <c r="E2" s="674" t="s">
        <v>741</v>
      </c>
      <c r="F2" s="674"/>
      <c r="G2" s="674"/>
      <c r="H2" s="674"/>
      <c r="I2" s="674"/>
      <c r="J2" s="674"/>
      <c r="K2" s="674"/>
      <c r="L2" s="674"/>
      <c r="M2" s="674"/>
      <c r="N2" s="674"/>
      <c r="O2" s="674"/>
    </row>
    <row r="3" spans="1:20" s="15" customFormat="1" ht="20.25" x14ac:dyDescent="0.3">
      <c r="B3" s="122"/>
      <c r="C3" s="122"/>
      <c r="D3" s="122"/>
      <c r="E3" s="122"/>
      <c r="F3" s="122"/>
      <c r="G3" s="122"/>
      <c r="H3" s="122"/>
      <c r="I3" s="122"/>
      <c r="J3" s="122"/>
    </row>
    <row r="4" spans="1:20" ht="18" x14ac:dyDescent="0.25">
      <c r="B4" s="1134" t="s">
        <v>754</v>
      </c>
      <c r="C4" s="1134"/>
      <c r="D4" s="1134"/>
      <c r="E4" s="1134"/>
      <c r="F4" s="1134"/>
      <c r="G4" s="1134"/>
      <c r="H4" s="1134"/>
      <c r="I4" s="1134"/>
      <c r="J4" s="1134"/>
      <c r="K4" s="1134"/>
      <c r="L4" s="1134"/>
      <c r="M4" s="1134"/>
      <c r="N4" s="1134"/>
      <c r="O4" s="1134"/>
      <c r="P4" s="1134"/>
      <c r="Q4" s="1134"/>
      <c r="R4" s="1134"/>
      <c r="S4" s="1134"/>
      <c r="T4" s="1134"/>
    </row>
    <row r="5" spans="1:20" x14ac:dyDescent="0.25">
      <c r="C5" s="74"/>
      <c r="D5" s="74"/>
      <c r="E5" s="74"/>
      <c r="F5" s="74"/>
      <c r="G5" s="74"/>
      <c r="H5" s="74"/>
      <c r="M5" s="74"/>
      <c r="N5" s="74"/>
      <c r="O5" s="74"/>
      <c r="P5" s="74"/>
      <c r="Q5" s="74"/>
      <c r="R5" s="74"/>
      <c r="S5" s="74"/>
      <c r="T5" s="74"/>
    </row>
    <row r="6" spans="1:20" ht="15.75" x14ac:dyDescent="0.25">
      <c r="A6" s="695" t="s">
        <v>948</v>
      </c>
      <c r="B6" s="695"/>
      <c r="C6" s="695"/>
    </row>
    <row r="7" spans="1:20" x14ac:dyDescent="0.25">
      <c r="B7" s="76"/>
    </row>
    <row r="8" spans="1:20" s="77" customFormat="1" ht="42" customHeight="1" x14ac:dyDescent="0.25">
      <c r="A8" s="642" t="s">
        <v>2</v>
      </c>
      <c r="B8" s="1135" t="s">
        <v>3</v>
      </c>
      <c r="C8" s="1121" t="s">
        <v>240</v>
      </c>
      <c r="D8" s="1121"/>
      <c r="E8" s="1121"/>
      <c r="F8" s="1121"/>
      <c r="G8" s="1122" t="s">
        <v>889</v>
      </c>
      <c r="H8" s="1123"/>
      <c r="I8" s="1123"/>
      <c r="J8" s="1124"/>
      <c r="K8" s="1122" t="s">
        <v>210</v>
      </c>
      <c r="L8" s="1123"/>
      <c r="M8" s="1123"/>
      <c r="N8" s="1124"/>
      <c r="O8" s="1122" t="s">
        <v>111</v>
      </c>
      <c r="P8" s="1123"/>
      <c r="Q8" s="1123"/>
      <c r="R8" s="1137"/>
    </row>
    <row r="9" spans="1:20" s="78" customFormat="1" ht="37.5" customHeight="1" x14ac:dyDescent="0.25">
      <c r="A9" s="642"/>
      <c r="B9" s="1136"/>
      <c r="C9" s="83" t="s">
        <v>97</v>
      </c>
      <c r="D9" s="83" t="s">
        <v>101</v>
      </c>
      <c r="E9" s="83" t="s">
        <v>102</v>
      </c>
      <c r="F9" s="83" t="s">
        <v>19</v>
      </c>
      <c r="G9" s="83" t="s">
        <v>97</v>
      </c>
      <c r="H9" s="83" t="s">
        <v>101</v>
      </c>
      <c r="I9" s="83" t="s">
        <v>102</v>
      </c>
      <c r="J9" s="83" t="s">
        <v>19</v>
      </c>
      <c r="K9" s="83" t="s">
        <v>97</v>
      </c>
      <c r="L9" s="83" t="s">
        <v>101</v>
      </c>
      <c r="M9" s="83" t="s">
        <v>102</v>
      </c>
      <c r="N9" s="83" t="s">
        <v>19</v>
      </c>
      <c r="O9" s="83" t="s">
        <v>143</v>
      </c>
      <c r="P9" s="83" t="s">
        <v>144</v>
      </c>
      <c r="Q9" s="150" t="s">
        <v>145</v>
      </c>
      <c r="R9" s="83" t="s">
        <v>146</v>
      </c>
      <c r="S9" s="116"/>
    </row>
    <row r="10" spans="1:20" s="281" customFormat="1" ht="16.149999999999999" customHeight="1" x14ac:dyDescent="0.2">
      <c r="A10" s="65">
        <v>1</v>
      </c>
      <c r="B10" s="142">
        <v>2</v>
      </c>
      <c r="C10" s="280">
        <v>3</v>
      </c>
      <c r="D10" s="280">
        <v>4</v>
      </c>
      <c r="E10" s="280">
        <v>5</v>
      </c>
      <c r="F10" s="280">
        <v>6</v>
      </c>
      <c r="G10" s="280">
        <v>7</v>
      </c>
      <c r="H10" s="280">
        <v>8</v>
      </c>
      <c r="I10" s="280">
        <v>9</v>
      </c>
      <c r="J10" s="280">
        <v>10</v>
      </c>
      <c r="K10" s="280">
        <v>11</v>
      </c>
      <c r="L10" s="280">
        <v>12</v>
      </c>
      <c r="M10" s="280">
        <v>13</v>
      </c>
      <c r="N10" s="280">
        <v>14</v>
      </c>
      <c r="O10" s="280">
        <v>15</v>
      </c>
      <c r="P10" s="280">
        <v>16</v>
      </c>
      <c r="Q10" s="280">
        <v>17</v>
      </c>
      <c r="R10" s="142">
        <v>18</v>
      </c>
    </row>
    <row r="11" spans="1:20" s="152" customFormat="1" ht="25.5" customHeight="1" x14ac:dyDescent="0.2">
      <c r="A11" s="298">
        <v>1</v>
      </c>
      <c r="B11" s="329" t="s">
        <v>898</v>
      </c>
      <c r="C11" s="1125" t="s">
        <v>912</v>
      </c>
      <c r="D11" s="1126"/>
      <c r="E11" s="1126"/>
      <c r="F11" s="1126"/>
      <c r="G11" s="1126"/>
      <c r="H11" s="1126"/>
      <c r="I11" s="1126"/>
      <c r="J11" s="1126"/>
      <c r="K11" s="1126"/>
      <c r="L11" s="1126"/>
      <c r="M11" s="1126"/>
      <c r="N11" s="1126"/>
      <c r="O11" s="1126"/>
      <c r="P11" s="1126"/>
      <c r="Q11" s="1126"/>
      <c r="R11" s="1127"/>
    </row>
    <row r="12" spans="1:20" s="152" customFormat="1" ht="25.5" customHeight="1" x14ac:dyDescent="0.2">
      <c r="A12" s="298">
        <v>2</v>
      </c>
      <c r="B12" s="329" t="s">
        <v>899</v>
      </c>
      <c r="C12" s="1128"/>
      <c r="D12" s="1129"/>
      <c r="E12" s="1129"/>
      <c r="F12" s="1129"/>
      <c r="G12" s="1129"/>
      <c r="H12" s="1129"/>
      <c r="I12" s="1129"/>
      <c r="J12" s="1129"/>
      <c r="K12" s="1129"/>
      <c r="L12" s="1129"/>
      <c r="M12" s="1129"/>
      <c r="N12" s="1129"/>
      <c r="O12" s="1129"/>
      <c r="P12" s="1129"/>
      <c r="Q12" s="1129"/>
      <c r="R12" s="1130"/>
    </row>
    <row r="13" spans="1:20" s="152" customFormat="1" ht="25.5" customHeight="1" x14ac:dyDescent="0.2">
      <c r="A13" s="298">
        <v>3</v>
      </c>
      <c r="B13" s="329" t="s">
        <v>900</v>
      </c>
      <c r="C13" s="1128"/>
      <c r="D13" s="1129"/>
      <c r="E13" s="1129"/>
      <c r="F13" s="1129"/>
      <c r="G13" s="1129"/>
      <c r="H13" s="1129"/>
      <c r="I13" s="1129"/>
      <c r="J13" s="1129"/>
      <c r="K13" s="1129"/>
      <c r="L13" s="1129"/>
      <c r="M13" s="1129"/>
      <c r="N13" s="1129"/>
      <c r="O13" s="1129"/>
      <c r="P13" s="1129"/>
      <c r="Q13" s="1129"/>
      <c r="R13" s="1130"/>
    </row>
    <row r="14" spans="1:20" s="152" customFormat="1" ht="25.5" customHeight="1" x14ac:dyDescent="0.2">
      <c r="A14" s="298">
        <v>4</v>
      </c>
      <c r="B14" s="329" t="s">
        <v>901</v>
      </c>
      <c r="C14" s="1128"/>
      <c r="D14" s="1129"/>
      <c r="E14" s="1129"/>
      <c r="F14" s="1129"/>
      <c r="G14" s="1129"/>
      <c r="H14" s="1129"/>
      <c r="I14" s="1129"/>
      <c r="J14" s="1129"/>
      <c r="K14" s="1129"/>
      <c r="L14" s="1129"/>
      <c r="M14" s="1129"/>
      <c r="N14" s="1129"/>
      <c r="O14" s="1129"/>
      <c r="P14" s="1129"/>
      <c r="Q14" s="1129"/>
      <c r="R14" s="1130"/>
    </row>
    <row r="15" spans="1:20" s="152" customFormat="1" ht="25.5" customHeight="1" x14ac:dyDescent="0.2">
      <c r="A15" s="298">
        <v>5</v>
      </c>
      <c r="B15" s="329" t="s">
        <v>902</v>
      </c>
      <c r="C15" s="1128"/>
      <c r="D15" s="1129"/>
      <c r="E15" s="1129"/>
      <c r="F15" s="1129"/>
      <c r="G15" s="1129"/>
      <c r="H15" s="1129"/>
      <c r="I15" s="1129"/>
      <c r="J15" s="1129"/>
      <c r="K15" s="1129"/>
      <c r="L15" s="1129"/>
      <c r="M15" s="1129"/>
      <c r="N15" s="1129"/>
      <c r="O15" s="1129"/>
      <c r="P15" s="1129"/>
      <c r="Q15" s="1129"/>
      <c r="R15" s="1130"/>
    </row>
    <row r="16" spans="1:20" s="152" customFormat="1" ht="25.5" customHeight="1" x14ac:dyDescent="0.2">
      <c r="A16" s="298">
        <v>6</v>
      </c>
      <c r="B16" s="329" t="s">
        <v>903</v>
      </c>
      <c r="C16" s="1128"/>
      <c r="D16" s="1129"/>
      <c r="E16" s="1129"/>
      <c r="F16" s="1129"/>
      <c r="G16" s="1129"/>
      <c r="H16" s="1129"/>
      <c r="I16" s="1129"/>
      <c r="J16" s="1129"/>
      <c r="K16" s="1129"/>
      <c r="L16" s="1129"/>
      <c r="M16" s="1129"/>
      <c r="N16" s="1129"/>
      <c r="O16" s="1129"/>
      <c r="P16" s="1129"/>
      <c r="Q16" s="1129"/>
      <c r="R16" s="1130"/>
    </row>
    <row r="17" spans="1:19" s="152" customFormat="1" ht="25.5" customHeight="1" x14ac:dyDescent="0.2">
      <c r="A17" s="298"/>
      <c r="B17" s="329" t="s">
        <v>19</v>
      </c>
      <c r="C17" s="1131"/>
      <c r="D17" s="1132"/>
      <c r="E17" s="1132"/>
      <c r="F17" s="1132"/>
      <c r="G17" s="1132"/>
      <c r="H17" s="1132"/>
      <c r="I17" s="1132"/>
      <c r="J17" s="1132"/>
      <c r="K17" s="1132"/>
      <c r="L17" s="1132"/>
      <c r="M17" s="1132"/>
      <c r="N17" s="1132"/>
      <c r="O17" s="1132"/>
      <c r="P17" s="1132"/>
      <c r="Q17" s="1132"/>
      <c r="R17" s="1133"/>
    </row>
    <row r="20" spans="1:19" s="15" customFormat="1" ht="12.75" x14ac:dyDescent="0.2">
      <c r="A20" s="14" t="s">
        <v>12</v>
      </c>
      <c r="G20" s="14"/>
      <c r="H20" s="14"/>
      <c r="K20" s="14"/>
      <c r="L20" s="14"/>
      <c r="M20" s="14"/>
      <c r="N20" s="14"/>
      <c r="O20" s="14"/>
      <c r="P20" s="687" t="s">
        <v>13</v>
      </c>
      <c r="Q20" s="687"/>
      <c r="R20" s="687"/>
      <c r="S20" s="687"/>
    </row>
    <row r="21" spans="1:19" s="15" customFormat="1" ht="12.75" customHeight="1" x14ac:dyDescent="0.2">
      <c r="J21" s="14"/>
      <c r="K21" s="677" t="s">
        <v>14</v>
      </c>
      <c r="L21" s="677"/>
      <c r="M21" s="677"/>
      <c r="N21" s="677"/>
      <c r="O21" s="677"/>
      <c r="P21" s="677"/>
      <c r="Q21" s="677"/>
      <c r="R21" s="677"/>
      <c r="S21" s="677"/>
    </row>
    <row r="22" spans="1:19" s="15" customFormat="1" ht="12.75" customHeight="1" x14ac:dyDescent="0.2">
      <c r="J22" s="677" t="s">
        <v>89</v>
      </c>
      <c r="K22" s="677"/>
      <c r="L22" s="677"/>
      <c r="M22" s="677"/>
      <c r="N22" s="677"/>
      <c r="O22" s="677"/>
      <c r="P22" s="677"/>
      <c r="Q22" s="677"/>
      <c r="R22" s="677"/>
      <c r="S22" s="677"/>
    </row>
    <row r="23" spans="1:19" s="15" customFormat="1" ht="12.75" x14ac:dyDescent="0.2">
      <c r="A23" s="14"/>
      <c r="B23" s="14"/>
      <c r="K23" s="14"/>
      <c r="L23" s="14"/>
      <c r="M23" s="14"/>
      <c r="N23" s="34" t="s">
        <v>86</v>
      </c>
      <c r="O23" s="34"/>
      <c r="P23" s="34"/>
      <c r="Q23" s="34"/>
      <c r="R23" s="34"/>
      <c r="S23" s="34"/>
    </row>
  </sheetData>
  <mergeCells count="14">
    <mergeCell ref="B4:T4"/>
    <mergeCell ref="A8:A9"/>
    <mergeCell ref="B8:B9"/>
    <mergeCell ref="G1:M1"/>
    <mergeCell ref="E2:O2"/>
    <mergeCell ref="O8:R8"/>
    <mergeCell ref="A6:C6"/>
    <mergeCell ref="J22:S22"/>
    <mergeCell ref="C8:F8"/>
    <mergeCell ref="K8:N8"/>
    <mergeCell ref="G8:J8"/>
    <mergeCell ref="P20:S20"/>
    <mergeCell ref="K21:S21"/>
    <mergeCell ref="C11:R17"/>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70" zoomScaleNormal="70" zoomScaleSheetLayoutView="90" workbookViewId="0">
      <selection activeCell="A6" sqref="A6:C6"/>
    </sheetView>
  </sheetViews>
  <sheetFormatPr defaultRowHeight="15" x14ac:dyDescent="0.25"/>
  <cols>
    <col min="1" max="1" width="7.28515625" style="73" customWidth="1"/>
    <col min="2" max="2" width="16.85546875" style="73" customWidth="1"/>
    <col min="3" max="3" width="15.42578125" style="73" customWidth="1"/>
    <col min="4" max="4" width="14.85546875" style="73" customWidth="1"/>
    <col min="5" max="5" width="11.85546875" style="73" customWidth="1"/>
    <col min="6" max="6" width="9.85546875" style="73" customWidth="1"/>
    <col min="7" max="7" width="12.7109375" style="73" customWidth="1"/>
    <col min="8" max="9" width="11" style="73" customWidth="1"/>
    <col min="10" max="10" width="14.140625" style="73" customWidth="1"/>
    <col min="11" max="11" width="12.28515625" style="73" customWidth="1"/>
    <col min="12" max="12" width="13.140625" style="73" customWidth="1"/>
    <col min="13" max="13" width="9.7109375" style="73" customWidth="1"/>
    <col min="14" max="14" width="9.5703125" style="73" customWidth="1"/>
    <col min="15" max="15" width="12.7109375" style="73" customWidth="1"/>
    <col min="16" max="16" width="13.28515625" style="73" customWidth="1"/>
    <col min="17" max="17" width="11.28515625" style="73" customWidth="1"/>
    <col min="18" max="18" width="9.28515625" style="73" customWidth="1"/>
    <col min="19" max="19" width="9.140625" style="73"/>
    <col min="20" max="20" width="12.28515625" style="73" customWidth="1"/>
    <col min="21" max="16384" width="9.140625" style="73"/>
  </cols>
  <sheetData>
    <row r="1" spans="1:20" s="15" customFormat="1" ht="15.75" x14ac:dyDescent="0.25">
      <c r="C1" s="43"/>
      <c r="D1" s="43"/>
      <c r="E1" s="43"/>
      <c r="F1" s="43"/>
      <c r="G1" s="43"/>
      <c r="H1" s="43"/>
      <c r="I1" s="103" t="s">
        <v>0</v>
      </c>
      <c r="J1" s="43"/>
      <c r="Q1" s="832" t="s">
        <v>532</v>
      </c>
      <c r="R1" s="832"/>
    </row>
    <row r="2" spans="1:20" s="15" customFormat="1" ht="20.25" x14ac:dyDescent="0.3">
      <c r="G2" s="674" t="s">
        <v>741</v>
      </c>
      <c r="H2" s="674"/>
      <c r="I2" s="674"/>
      <c r="J2" s="674"/>
      <c r="K2" s="674"/>
      <c r="L2" s="674"/>
      <c r="M2" s="674"/>
      <c r="N2" s="42"/>
      <c r="O2" s="42"/>
      <c r="P2" s="42"/>
      <c r="Q2" s="42"/>
    </row>
    <row r="3" spans="1:20" s="15" customFormat="1" ht="20.25" x14ac:dyDescent="0.3">
      <c r="G3" s="122"/>
      <c r="H3" s="122"/>
      <c r="I3" s="122"/>
      <c r="J3" s="122"/>
      <c r="K3" s="122"/>
      <c r="L3" s="122"/>
      <c r="M3" s="122"/>
      <c r="N3" s="42"/>
      <c r="O3" s="42"/>
      <c r="P3" s="42"/>
      <c r="Q3" s="42"/>
    </row>
    <row r="4" spans="1:20" ht="18" x14ac:dyDescent="0.25">
      <c r="B4" s="1138" t="s">
        <v>755</v>
      </c>
      <c r="C4" s="1138"/>
      <c r="D4" s="1138"/>
      <c r="E4" s="1138"/>
      <c r="F4" s="1138"/>
      <c r="G4" s="1138"/>
      <c r="H4" s="1138"/>
      <c r="I4" s="1138"/>
      <c r="J4" s="1138"/>
      <c r="K4" s="1138"/>
      <c r="L4" s="1138"/>
      <c r="M4" s="1138"/>
      <c r="N4" s="1138"/>
      <c r="O4" s="1138"/>
      <c r="P4" s="1138"/>
      <c r="Q4" s="1138"/>
      <c r="R4" s="1138"/>
      <c r="S4" s="1138"/>
      <c r="T4" s="1138"/>
    </row>
    <row r="5" spans="1:20" ht="15.75" x14ac:dyDescent="0.25">
      <c r="C5" s="74"/>
      <c r="D5" s="75"/>
      <c r="E5" s="74"/>
      <c r="F5" s="74"/>
      <c r="G5" s="74"/>
      <c r="H5" s="74"/>
      <c r="I5" s="74"/>
      <c r="J5" s="74"/>
      <c r="K5" s="74"/>
      <c r="L5" s="74"/>
      <c r="M5" s="74"/>
      <c r="N5" s="74"/>
      <c r="O5" s="74"/>
      <c r="P5" s="74"/>
      <c r="Q5" s="74"/>
      <c r="R5" s="74"/>
      <c r="S5" s="74"/>
      <c r="T5" s="74"/>
    </row>
    <row r="6" spans="1:20" ht="15.75" x14ac:dyDescent="0.25">
      <c r="A6" s="695" t="s">
        <v>948</v>
      </c>
      <c r="B6" s="695"/>
      <c r="C6" s="695"/>
    </row>
    <row r="7" spans="1:20" x14ac:dyDescent="0.25">
      <c r="B7" s="76"/>
      <c r="Q7" s="111" t="s">
        <v>140</v>
      </c>
    </row>
    <row r="8" spans="1:20" s="77" customFormat="1" ht="32.450000000000003" customHeight="1" x14ac:dyDescent="0.25">
      <c r="A8" s="642" t="s">
        <v>2</v>
      </c>
      <c r="B8" s="1135" t="s">
        <v>3</v>
      </c>
      <c r="C8" s="1121" t="s">
        <v>451</v>
      </c>
      <c r="D8" s="1121"/>
      <c r="E8" s="1121"/>
      <c r="F8" s="1121"/>
      <c r="G8" s="1121" t="s">
        <v>452</v>
      </c>
      <c r="H8" s="1121"/>
      <c r="I8" s="1121"/>
      <c r="J8" s="1121"/>
      <c r="K8" s="1121" t="s">
        <v>453</v>
      </c>
      <c r="L8" s="1121"/>
      <c r="M8" s="1121"/>
      <c r="N8" s="1121"/>
      <c r="O8" s="1121" t="s">
        <v>454</v>
      </c>
      <c r="P8" s="1121"/>
      <c r="Q8" s="1121"/>
      <c r="R8" s="1135"/>
      <c r="S8" s="1139" t="s">
        <v>163</v>
      </c>
    </row>
    <row r="9" spans="1:20" s="78" customFormat="1" ht="75" customHeight="1" x14ac:dyDescent="0.25">
      <c r="A9" s="642"/>
      <c r="B9" s="1136"/>
      <c r="C9" s="83" t="s">
        <v>160</v>
      </c>
      <c r="D9" s="126" t="s">
        <v>162</v>
      </c>
      <c r="E9" s="83" t="s">
        <v>139</v>
      </c>
      <c r="F9" s="126" t="s">
        <v>161</v>
      </c>
      <c r="G9" s="83" t="s">
        <v>241</v>
      </c>
      <c r="H9" s="126" t="s">
        <v>162</v>
      </c>
      <c r="I9" s="83" t="s">
        <v>139</v>
      </c>
      <c r="J9" s="126" t="s">
        <v>161</v>
      </c>
      <c r="K9" s="83" t="s">
        <v>241</v>
      </c>
      <c r="L9" s="126" t="s">
        <v>162</v>
      </c>
      <c r="M9" s="83" t="s">
        <v>139</v>
      </c>
      <c r="N9" s="126" t="s">
        <v>161</v>
      </c>
      <c r="O9" s="83" t="s">
        <v>241</v>
      </c>
      <c r="P9" s="126" t="s">
        <v>162</v>
      </c>
      <c r="Q9" s="83" t="s">
        <v>139</v>
      </c>
      <c r="R9" s="127" t="s">
        <v>161</v>
      </c>
      <c r="S9" s="1139"/>
    </row>
    <row r="10" spans="1:20" s="78" customFormat="1" ht="16.149999999999999" customHeight="1" x14ac:dyDescent="0.25">
      <c r="A10" s="5">
        <v>1</v>
      </c>
      <c r="B10" s="82">
        <v>2</v>
      </c>
      <c r="C10" s="72">
        <v>3</v>
      </c>
      <c r="D10" s="72">
        <v>4</v>
      </c>
      <c r="E10" s="72">
        <v>5</v>
      </c>
      <c r="F10" s="72">
        <v>6</v>
      </c>
      <c r="G10" s="72">
        <v>7</v>
      </c>
      <c r="H10" s="72">
        <v>8</v>
      </c>
      <c r="I10" s="72">
        <v>9</v>
      </c>
      <c r="J10" s="72">
        <v>10</v>
      </c>
      <c r="K10" s="72">
        <v>11</v>
      </c>
      <c r="L10" s="72">
        <v>12</v>
      </c>
      <c r="M10" s="72">
        <v>13</v>
      </c>
      <c r="N10" s="72">
        <v>14</v>
      </c>
      <c r="O10" s="72">
        <v>15</v>
      </c>
      <c r="P10" s="72">
        <v>16</v>
      </c>
      <c r="Q10" s="72">
        <v>17</v>
      </c>
      <c r="R10" s="118">
        <v>18</v>
      </c>
      <c r="S10" s="125">
        <v>19</v>
      </c>
    </row>
    <row r="11" spans="1:20" s="78" customFormat="1" ht="26.25" customHeight="1" x14ac:dyDescent="0.25">
      <c r="A11" s="298">
        <v>1</v>
      </c>
      <c r="B11" s="329" t="s">
        <v>898</v>
      </c>
      <c r="C11" s="1140" t="s">
        <v>912</v>
      </c>
      <c r="D11" s="1141"/>
      <c r="E11" s="1141"/>
      <c r="F11" s="1141"/>
      <c r="G11" s="1141"/>
      <c r="H11" s="1141"/>
      <c r="I11" s="1141"/>
      <c r="J11" s="1141"/>
      <c r="K11" s="1141"/>
      <c r="L11" s="1141"/>
      <c r="M11" s="1141"/>
      <c r="N11" s="1141"/>
      <c r="O11" s="1141"/>
      <c r="P11" s="1141"/>
      <c r="Q11" s="1141"/>
      <c r="R11" s="1141"/>
      <c r="S11" s="1142"/>
    </row>
    <row r="12" spans="1:20" s="78" customFormat="1" ht="26.25" customHeight="1" x14ac:dyDescent="0.25">
      <c r="A12" s="298">
        <v>2</v>
      </c>
      <c r="B12" s="329" t="s">
        <v>899</v>
      </c>
      <c r="C12" s="1143"/>
      <c r="D12" s="1144"/>
      <c r="E12" s="1144"/>
      <c r="F12" s="1144"/>
      <c r="G12" s="1144"/>
      <c r="H12" s="1144"/>
      <c r="I12" s="1144"/>
      <c r="J12" s="1144"/>
      <c r="K12" s="1144"/>
      <c r="L12" s="1144"/>
      <c r="M12" s="1144"/>
      <c r="N12" s="1144"/>
      <c r="O12" s="1144"/>
      <c r="P12" s="1144"/>
      <c r="Q12" s="1144"/>
      <c r="R12" s="1144"/>
      <c r="S12" s="1145"/>
    </row>
    <row r="13" spans="1:20" s="78" customFormat="1" ht="26.25" customHeight="1" x14ac:dyDescent="0.25">
      <c r="A13" s="298">
        <v>3</v>
      </c>
      <c r="B13" s="329" t="s">
        <v>900</v>
      </c>
      <c r="C13" s="1143"/>
      <c r="D13" s="1144"/>
      <c r="E13" s="1144"/>
      <c r="F13" s="1144"/>
      <c r="G13" s="1144"/>
      <c r="H13" s="1144"/>
      <c r="I13" s="1144"/>
      <c r="J13" s="1144"/>
      <c r="K13" s="1144"/>
      <c r="L13" s="1144"/>
      <c r="M13" s="1144"/>
      <c r="N13" s="1144"/>
      <c r="O13" s="1144"/>
      <c r="P13" s="1144"/>
      <c r="Q13" s="1144"/>
      <c r="R13" s="1144"/>
      <c r="S13" s="1145"/>
    </row>
    <row r="14" spans="1:20" s="78" customFormat="1" ht="26.25" customHeight="1" x14ac:dyDescent="0.25">
      <c r="A14" s="298">
        <v>4</v>
      </c>
      <c r="B14" s="329" t="s">
        <v>901</v>
      </c>
      <c r="C14" s="1143"/>
      <c r="D14" s="1144"/>
      <c r="E14" s="1144"/>
      <c r="F14" s="1144"/>
      <c r="G14" s="1144"/>
      <c r="H14" s="1144"/>
      <c r="I14" s="1144"/>
      <c r="J14" s="1144"/>
      <c r="K14" s="1144"/>
      <c r="L14" s="1144"/>
      <c r="M14" s="1144"/>
      <c r="N14" s="1144"/>
      <c r="O14" s="1144"/>
      <c r="P14" s="1144"/>
      <c r="Q14" s="1144"/>
      <c r="R14" s="1144"/>
      <c r="S14" s="1145"/>
    </row>
    <row r="15" spans="1:20" s="78" customFormat="1" ht="26.25" customHeight="1" x14ac:dyDescent="0.25">
      <c r="A15" s="298">
        <v>5</v>
      </c>
      <c r="B15" s="329" t="s">
        <v>902</v>
      </c>
      <c r="C15" s="1143"/>
      <c r="D15" s="1144"/>
      <c r="E15" s="1144"/>
      <c r="F15" s="1144"/>
      <c r="G15" s="1144"/>
      <c r="H15" s="1144"/>
      <c r="I15" s="1144"/>
      <c r="J15" s="1144"/>
      <c r="K15" s="1144"/>
      <c r="L15" s="1144"/>
      <c r="M15" s="1144"/>
      <c r="N15" s="1144"/>
      <c r="O15" s="1144"/>
      <c r="P15" s="1144"/>
      <c r="Q15" s="1144"/>
      <c r="R15" s="1144"/>
      <c r="S15" s="1145"/>
    </row>
    <row r="16" spans="1:20" s="78" customFormat="1" ht="26.25" customHeight="1" x14ac:dyDescent="0.25">
      <c r="A16" s="298">
        <v>6</v>
      </c>
      <c r="B16" s="329" t="s">
        <v>903</v>
      </c>
      <c r="C16" s="1143"/>
      <c r="D16" s="1144"/>
      <c r="E16" s="1144"/>
      <c r="F16" s="1144"/>
      <c r="G16" s="1144"/>
      <c r="H16" s="1144"/>
      <c r="I16" s="1144"/>
      <c r="J16" s="1144"/>
      <c r="K16" s="1144"/>
      <c r="L16" s="1144"/>
      <c r="M16" s="1144"/>
      <c r="N16" s="1144"/>
      <c r="O16" s="1144"/>
      <c r="P16" s="1144"/>
      <c r="Q16" s="1144"/>
      <c r="R16" s="1144"/>
      <c r="S16" s="1145"/>
    </row>
    <row r="17" spans="1:19" s="78" customFormat="1" ht="26.25" customHeight="1" x14ac:dyDescent="0.25">
      <c r="A17" s="298"/>
      <c r="B17" s="329" t="s">
        <v>19</v>
      </c>
      <c r="C17" s="1146"/>
      <c r="D17" s="1147"/>
      <c r="E17" s="1147"/>
      <c r="F17" s="1147"/>
      <c r="G17" s="1147"/>
      <c r="H17" s="1147"/>
      <c r="I17" s="1147"/>
      <c r="J17" s="1147"/>
      <c r="K17" s="1147"/>
      <c r="L17" s="1147"/>
      <c r="M17" s="1147"/>
      <c r="N17" s="1147"/>
      <c r="O17" s="1147"/>
      <c r="P17" s="1147"/>
      <c r="Q17" s="1147"/>
      <c r="R17" s="1147"/>
      <c r="S17" s="1148"/>
    </row>
    <row r="18" spans="1:19" s="78" customFormat="1" ht="16.149999999999999" customHeight="1" x14ac:dyDescent="0.25">
      <c r="A18" s="114"/>
      <c r="B18" s="12"/>
      <c r="C18" s="325"/>
      <c r="D18" s="325"/>
      <c r="E18" s="325"/>
      <c r="F18" s="325"/>
      <c r="G18" s="325"/>
      <c r="H18" s="325"/>
      <c r="I18" s="325"/>
      <c r="J18" s="325"/>
      <c r="K18" s="325"/>
      <c r="L18" s="325"/>
      <c r="M18" s="325"/>
      <c r="N18" s="325"/>
      <c r="O18" s="325"/>
      <c r="P18" s="325"/>
      <c r="Q18" s="325"/>
      <c r="R18" s="325"/>
      <c r="S18" s="116"/>
    </row>
    <row r="19" spans="1:19" s="78" customFormat="1" ht="16.149999999999999" customHeight="1" x14ac:dyDescent="0.25">
      <c r="A19" s="114"/>
      <c r="B19" s="12"/>
      <c r="C19" s="325"/>
      <c r="D19" s="325"/>
      <c r="E19" s="325"/>
      <c r="F19" s="325"/>
      <c r="G19" s="325"/>
      <c r="H19" s="325"/>
      <c r="I19" s="325"/>
      <c r="J19" s="325"/>
      <c r="K19" s="325"/>
      <c r="L19" s="325"/>
      <c r="M19" s="325"/>
      <c r="N19" s="325"/>
      <c r="O19" s="325"/>
      <c r="P19" s="325"/>
      <c r="Q19" s="325"/>
      <c r="R19" s="325"/>
      <c r="S19" s="116"/>
    </row>
    <row r="20" spans="1:19" x14ac:dyDescent="0.25">
      <c r="A20" s="244" t="s">
        <v>483</v>
      </c>
      <c r="B20" s="79"/>
      <c r="C20" s="79"/>
      <c r="D20" s="79"/>
      <c r="E20" s="79"/>
      <c r="F20" s="79"/>
      <c r="G20" s="79"/>
      <c r="H20" s="79"/>
      <c r="I20" s="79"/>
      <c r="J20" s="79"/>
      <c r="K20" s="79"/>
      <c r="L20" s="79"/>
      <c r="M20" s="79"/>
      <c r="N20" s="79"/>
      <c r="O20" s="79"/>
      <c r="P20" s="79"/>
      <c r="Q20" s="79"/>
      <c r="R20" s="79"/>
      <c r="S20" s="79"/>
    </row>
    <row r="21" spans="1:19" s="15" customFormat="1" ht="12.75" x14ac:dyDescent="0.2">
      <c r="A21" s="14" t="s">
        <v>12</v>
      </c>
      <c r="G21" s="14"/>
      <c r="H21" s="14"/>
      <c r="K21" s="14"/>
      <c r="L21" s="14"/>
      <c r="M21" s="14"/>
      <c r="N21" s="14"/>
      <c r="O21" s="14"/>
      <c r="P21" s="14"/>
      <c r="Q21" s="14"/>
      <c r="R21" s="647" t="s">
        <v>13</v>
      </c>
      <c r="S21" s="647"/>
    </row>
    <row r="22" spans="1:19" s="15" customFormat="1" ht="12.75" customHeight="1" x14ac:dyDescent="0.2">
      <c r="J22" s="14"/>
      <c r="K22" s="864" t="s">
        <v>14</v>
      </c>
      <c r="L22" s="864"/>
      <c r="M22" s="864"/>
      <c r="N22" s="864"/>
      <c r="O22" s="864"/>
      <c r="P22" s="864"/>
      <c r="Q22" s="864"/>
      <c r="R22" s="864"/>
      <c r="S22" s="864"/>
    </row>
    <row r="23" spans="1:19" s="15" customFormat="1" ht="12.75" customHeight="1" x14ac:dyDescent="0.2">
      <c r="J23" s="864" t="s">
        <v>89</v>
      </c>
      <c r="K23" s="864"/>
      <c r="L23" s="864"/>
      <c r="M23" s="864"/>
      <c r="N23" s="864"/>
      <c r="O23" s="864"/>
      <c r="P23" s="864"/>
      <c r="Q23" s="864"/>
      <c r="R23" s="864"/>
      <c r="S23" s="864"/>
    </row>
    <row r="24" spans="1:19" s="15" customFormat="1" ht="12.75" x14ac:dyDescent="0.2">
      <c r="A24" s="14"/>
      <c r="B24" s="14"/>
      <c r="K24" s="14"/>
      <c r="L24" s="14"/>
      <c r="M24" s="14"/>
      <c r="N24" s="14"/>
      <c r="O24" s="14"/>
      <c r="P24" s="14"/>
      <c r="Q24" s="646" t="s">
        <v>86</v>
      </c>
      <c r="R24" s="646"/>
      <c r="S24" s="646"/>
    </row>
  </sheetData>
  <mergeCells count="16">
    <mergeCell ref="Q24:S24"/>
    <mergeCell ref="J23:S23"/>
    <mergeCell ref="S8:S9"/>
    <mergeCell ref="O8:R8"/>
    <mergeCell ref="A8:A9"/>
    <mergeCell ref="B8:B9"/>
    <mergeCell ref="C8:F8"/>
    <mergeCell ref="G8:J8"/>
    <mergeCell ref="K8:N8"/>
    <mergeCell ref="C11:S17"/>
    <mergeCell ref="Q1:R1"/>
    <mergeCell ref="B4:T4"/>
    <mergeCell ref="R21:S21"/>
    <mergeCell ref="K22:S22"/>
    <mergeCell ref="G2:M2"/>
    <mergeCell ref="A6:C6"/>
  </mergeCells>
  <phoneticPr fontId="0" type="noConversion"/>
  <printOptions horizontalCentered="1"/>
  <pageMargins left="0.70866141732283472" right="0.70866141732283472" top="0.23622047244094491" bottom="0" header="0.31496062992125984" footer="0.31496062992125984"/>
  <pageSetup paperSize="9" scale="5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0" zoomScaleNormal="80" zoomScaleSheetLayoutView="100" workbookViewId="0">
      <selection activeCell="A6" sqref="A6:C6"/>
    </sheetView>
  </sheetViews>
  <sheetFormatPr defaultRowHeight="15" x14ac:dyDescent="0.25"/>
  <cols>
    <col min="1" max="1" width="9.140625" style="73"/>
    <col min="2" max="2" width="25.140625" style="73" customWidth="1"/>
    <col min="3" max="3" width="22" style="73" customWidth="1"/>
    <col min="4" max="4" width="24.42578125" style="73" customWidth="1"/>
    <col min="5" max="5" width="18.140625" style="73" customWidth="1"/>
    <col min="6" max="6" width="15.42578125" style="73" customWidth="1"/>
    <col min="7" max="7" width="15.7109375" style="73" customWidth="1"/>
    <col min="8" max="8" width="12.28515625" style="73" customWidth="1"/>
    <col min="9" max="16384" width="9.140625" style="73"/>
  </cols>
  <sheetData>
    <row r="1" spans="1:9" s="15" customFormat="1" x14ac:dyDescent="0.2">
      <c r="C1" s="43"/>
      <c r="D1" s="43"/>
      <c r="E1" s="43"/>
      <c r="F1" s="832" t="s">
        <v>694</v>
      </c>
      <c r="G1" s="832"/>
    </row>
    <row r="2" spans="1:9" s="15" customFormat="1" ht="30.75" customHeight="1" x14ac:dyDescent="0.3">
      <c r="B2" s="674" t="s">
        <v>741</v>
      </c>
      <c r="C2" s="674"/>
      <c r="D2" s="674"/>
      <c r="E2" s="674"/>
      <c r="F2" s="674"/>
      <c r="G2" s="42"/>
      <c r="H2" s="42"/>
      <c r="I2" s="42"/>
    </row>
    <row r="3" spans="1:9" s="15" customFormat="1" ht="20.25" x14ac:dyDescent="0.3">
      <c r="G3" s="122"/>
    </row>
    <row r="4" spans="1:9" ht="18" x14ac:dyDescent="0.25">
      <c r="B4" s="1134" t="s">
        <v>697</v>
      </c>
      <c r="C4" s="1134"/>
      <c r="D4" s="1134"/>
      <c r="E4" s="1134"/>
      <c r="F4" s="1134"/>
      <c r="G4" s="1134"/>
      <c r="H4" s="1134"/>
    </row>
    <row r="5" spans="1:9" ht="15.75" x14ac:dyDescent="0.25">
      <c r="C5" s="74"/>
      <c r="D5" s="75"/>
      <c r="E5" s="74"/>
      <c r="F5" s="74"/>
      <c r="G5" s="74"/>
      <c r="H5" s="74"/>
    </row>
    <row r="6" spans="1:9" ht="15.75" x14ac:dyDescent="0.25">
      <c r="A6" s="695" t="s">
        <v>948</v>
      </c>
      <c r="B6" s="695"/>
      <c r="C6" s="695"/>
    </row>
    <row r="7" spans="1:9" x14ac:dyDescent="0.25">
      <c r="B7" s="271"/>
    </row>
    <row r="8" spans="1:9" s="78" customFormat="1" ht="30.75" customHeight="1" x14ac:dyDescent="0.25">
      <c r="A8" s="831" t="s">
        <v>2</v>
      </c>
      <c r="B8" s="1149" t="s">
        <v>3</v>
      </c>
      <c r="C8" s="1149" t="s">
        <v>846</v>
      </c>
      <c r="D8" s="1159" t="s">
        <v>847</v>
      </c>
      <c r="E8" s="1149" t="s">
        <v>693</v>
      </c>
      <c r="F8" s="1149"/>
      <c r="G8" s="1149"/>
    </row>
    <row r="9" spans="1:9" s="78" customFormat="1" ht="48.75" customHeight="1" x14ac:dyDescent="0.25">
      <c r="A9" s="831"/>
      <c r="B9" s="1149"/>
      <c r="C9" s="1149"/>
      <c r="D9" s="1160"/>
      <c r="E9" s="273" t="s">
        <v>698</v>
      </c>
      <c r="F9" s="273" t="s">
        <v>692</v>
      </c>
      <c r="G9" s="273" t="s">
        <v>19</v>
      </c>
    </row>
    <row r="10" spans="1:9" s="78" customFormat="1" ht="16.149999999999999" customHeight="1" x14ac:dyDescent="0.25">
      <c r="A10" s="65">
        <v>1</v>
      </c>
      <c r="B10" s="280">
        <v>2</v>
      </c>
      <c r="C10" s="280">
        <v>3</v>
      </c>
      <c r="D10" s="280">
        <v>4</v>
      </c>
      <c r="E10" s="282">
        <v>5</v>
      </c>
      <c r="F10" s="282">
        <v>6</v>
      </c>
      <c r="G10" s="282">
        <v>7</v>
      </c>
    </row>
    <row r="11" spans="1:9" s="78" customFormat="1" ht="30" customHeight="1" x14ac:dyDescent="0.25">
      <c r="A11" s="298">
        <v>1</v>
      </c>
      <c r="B11" s="329" t="s">
        <v>898</v>
      </c>
      <c r="C11" s="1150" t="s">
        <v>912</v>
      </c>
      <c r="D11" s="1151"/>
      <c r="E11" s="1151"/>
      <c r="F11" s="1151"/>
      <c r="G11" s="1152"/>
    </row>
    <row r="12" spans="1:9" s="78" customFormat="1" ht="30" customHeight="1" x14ac:dyDescent="0.25">
      <c r="A12" s="298">
        <v>2</v>
      </c>
      <c r="B12" s="329" t="s">
        <v>899</v>
      </c>
      <c r="C12" s="1153"/>
      <c r="D12" s="1154"/>
      <c r="E12" s="1154"/>
      <c r="F12" s="1154"/>
      <c r="G12" s="1155"/>
    </row>
    <row r="13" spans="1:9" s="78" customFormat="1" ht="30" customHeight="1" x14ac:dyDescent="0.25">
      <c r="A13" s="298">
        <v>3</v>
      </c>
      <c r="B13" s="329" t="s">
        <v>900</v>
      </c>
      <c r="C13" s="1153"/>
      <c r="D13" s="1154"/>
      <c r="E13" s="1154"/>
      <c r="F13" s="1154"/>
      <c r="G13" s="1155"/>
    </row>
    <row r="14" spans="1:9" s="78" customFormat="1" ht="30" customHeight="1" x14ac:dyDescent="0.25">
      <c r="A14" s="298">
        <v>4</v>
      </c>
      <c r="B14" s="329" t="s">
        <v>901</v>
      </c>
      <c r="C14" s="1153"/>
      <c r="D14" s="1154"/>
      <c r="E14" s="1154"/>
      <c r="F14" s="1154"/>
      <c r="G14" s="1155"/>
    </row>
    <row r="15" spans="1:9" s="78" customFormat="1" ht="30" customHeight="1" x14ac:dyDescent="0.25">
      <c r="A15" s="298">
        <v>5</v>
      </c>
      <c r="B15" s="329" t="s">
        <v>902</v>
      </c>
      <c r="C15" s="1153"/>
      <c r="D15" s="1154"/>
      <c r="E15" s="1154"/>
      <c r="F15" s="1154"/>
      <c r="G15" s="1155"/>
    </row>
    <row r="16" spans="1:9" s="78" customFormat="1" ht="30" customHeight="1" x14ac:dyDescent="0.25">
      <c r="A16" s="298">
        <v>6</v>
      </c>
      <c r="B16" s="329" t="s">
        <v>903</v>
      </c>
      <c r="C16" s="1153"/>
      <c r="D16" s="1154"/>
      <c r="E16" s="1154"/>
      <c r="F16" s="1154"/>
      <c r="G16" s="1155"/>
    </row>
    <row r="17" spans="1:10" s="78" customFormat="1" ht="30" customHeight="1" x14ac:dyDescent="0.25">
      <c r="A17" s="298"/>
      <c r="B17" s="329" t="s">
        <v>19</v>
      </c>
      <c r="C17" s="1156"/>
      <c r="D17" s="1157"/>
      <c r="E17" s="1157"/>
      <c r="F17" s="1157"/>
      <c r="G17" s="1158"/>
    </row>
    <row r="18" spans="1:10" x14ac:dyDescent="0.25">
      <c r="A18" s="244"/>
      <c r="B18" s="79"/>
      <c r="C18" s="79"/>
      <c r="D18" s="79"/>
      <c r="E18" s="79"/>
      <c r="F18" s="79"/>
      <c r="G18" s="79"/>
    </row>
    <row r="19" spans="1:10" s="15" customFormat="1" ht="12.75" customHeight="1" x14ac:dyDescent="0.2">
      <c r="A19" s="14" t="s">
        <v>12</v>
      </c>
      <c r="G19" s="14"/>
    </row>
    <row r="20" spans="1:10" s="15" customFormat="1" ht="12.75" x14ac:dyDescent="0.2">
      <c r="A20" s="14"/>
      <c r="B20" s="14"/>
    </row>
    <row r="21" spans="1:10" x14ac:dyDescent="0.25">
      <c r="F21" s="647" t="s">
        <v>13</v>
      </c>
      <c r="G21" s="647"/>
    </row>
    <row r="22" spans="1:10" x14ac:dyDescent="0.25">
      <c r="A22" s="14"/>
      <c r="C22" s="34"/>
      <c r="D22" s="34"/>
      <c r="E22" s="34" t="s">
        <v>14</v>
      </c>
      <c r="F22" s="34"/>
      <c r="G22" s="34"/>
      <c r="H22" s="34"/>
      <c r="I22" s="34"/>
      <c r="J22" s="34"/>
    </row>
    <row r="23" spans="1:10" x14ac:dyDescent="0.25">
      <c r="B23" s="34"/>
      <c r="C23" s="34"/>
      <c r="D23" s="34"/>
      <c r="E23" s="34" t="s">
        <v>89</v>
      </c>
      <c r="F23" s="34"/>
      <c r="G23" s="34"/>
      <c r="H23" s="34"/>
      <c r="I23" s="34"/>
      <c r="J23" s="34"/>
    </row>
    <row r="24" spans="1:10" x14ac:dyDescent="0.25">
      <c r="A24" s="15"/>
      <c r="B24" s="14"/>
      <c r="C24" s="14"/>
      <c r="D24" s="14"/>
      <c r="E24" s="646" t="s">
        <v>86</v>
      </c>
      <c r="F24" s="646"/>
      <c r="G24" s="646"/>
    </row>
  </sheetData>
  <mergeCells count="12">
    <mergeCell ref="B2:F2"/>
    <mergeCell ref="F1:G1"/>
    <mergeCell ref="E24:G24"/>
    <mergeCell ref="F21:G21"/>
    <mergeCell ref="E8:G8"/>
    <mergeCell ref="C11:G17"/>
    <mergeCell ref="A6:C6"/>
    <mergeCell ref="A8:A9"/>
    <mergeCell ref="B8:B9"/>
    <mergeCell ref="C8:C9"/>
    <mergeCell ref="D8:D9"/>
    <mergeCell ref="B4:H4"/>
  </mergeCells>
  <printOptions horizontalCentered="1"/>
  <pageMargins left="0.70866141732283472" right="0.70866141732283472" top="0.23622047244094491" bottom="0"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zoomScale="90" zoomScaleNormal="90" zoomScaleSheetLayoutView="90" workbookViewId="0">
      <selection activeCell="A6" sqref="A6:C6"/>
    </sheetView>
  </sheetViews>
  <sheetFormatPr defaultRowHeight="15" x14ac:dyDescent="0.25"/>
  <cols>
    <col min="1" max="1" width="9.140625" style="73"/>
    <col min="2" max="2" width="16.5703125"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3"/>
      <c r="D1" s="43"/>
      <c r="E1" s="43"/>
      <c r="F1" s="43"/>
      <c r="G1" s="43"/>
      <c r="H1" s="43"/>
      <c r="I1" s="103" t="s">
        <v>0</v>
      </c>
      <c r="J1" s="103"/>
      <c r="S1" s="39"/>
      <c r="T1" s="39"/>
      <c r="U1" s="776" t="s">
        <v>533</v>
      </c>
      <c r="V1" s="776"/>
      <c r="W1" s="41"/>
      <c r="X1" s="41"/>
    </row>
    <row r="2" spans="1:24" s="15" customFormat="1" ht="20.25" x14ac:dyDescent="0.3">
      <c r="E2" s="674" t="s">
        <v>741</v>
      </c>
      <c r="F2" s="674"/>
      <c r="G2" s="674"/>
      <c r="H2" s="674"/>
      <c r="I2" s="674"/>
      <c r="J2" s="674"/>
      <c r="K2" s="674"/>
      <c r="L2" s="674"/>
      <c r="M2" s="674"/>
      <c r="N2" s="674"/>
      <c r="O2" s="674"/>
      <c r="P2" s="674"/>
    </row>
    <row r="3" spans="1:24" s="15" customFormat="1" ht="20.25" x14ac:dyDescent="0.3">
      <c r="H3" s="42"/>
      <c r="I3" s="42"/>
      <c r="J3" s="42"/>
      <c r="K3" s="42"/>
      <c r="L3" s="42"/>
      <c r="M3" s="42"/>
      <c r="N3" s="42"/>
      <c r="O3" s="42"/>
      <c r="P3" s="42"/>
    </row>
    <row r="4" spans="1:24" ht="15.75" x14ac:dyDescent="0.25">
      <c r="C4" s="675" t="s">
        <v>756</v>
      </c>
      <c r="D4" s="675"/>
      <c r="E4" s="675"/>
      <c r="F4" s="675"/>
      <c r="G4" s="675"/>
      <c r="H4" s="675"/>
      <c r="I4" s="675"/>
      <c r="J4" s="675"/>
      <c r="K4" s="675"/>
      <c r="L4" s="675"/>
      <c r="M4" s="675"/>
      <c r="N4" s="675"/>
      <c r="O4" s="675"/>
      <c r="P4" s="675"/>
      <c r="Q4" s="675"/>
      <c r="R4" s="45"/>
      <c r="S4" s="109"/>
      <c r="T4" s="109"/>
      <c r="U4" s="109"/>
      <c r="V4" s="109"/>
      <c r="W4" s="103"/>
    </row>
    <row r="5" spans="1:24" x14ac:dyDescent="0.25">
      <c r="C5" s="74"/>
      <c r="D5" s="74"/>
      <c r="E5" s="74"/>
      <c r="F5" s="74"/>
      <c r="G5" s="74"/>
      <c r="H5" s="74"/>
      <c r="M5" s="74"/>
      <c r="N5" s="74"/>
      <c r="O5" s="74"/>
      <c r="P5" s="74"/>
      <c r="Q5" s="74"/>
      <c r="R5" s="74"/>
      <c r="S5" s="74"/>
      <c r="T5" s="74"/>
      <c r="U5" s="74"/>
      <c r="V5" s="74"/>
      <c r="W5" s="74"/>
    </row>
    <row r="6" spans="1:24" ht="15.75" x14ac:dyDescent="0.25">
      <c r="A6" s="695" t="s">
        <v>948</v>
      </c>
      <c r="B6" s="695"/>
      <c r="C6" s="695"/>
    </row>
    <row r="7" spans="1:24" x14ac:dyDescent="0.25">
      <c r="B7" s="271"/>
    </row>
    <row r="8" spans="1:24" s="77" customFormat="1" ht="24.75" customHeight="1" x14ac:dyDescent="0.25">
      <c r="A8" s="642" t="s">
        <v>2</v>
      </c>
      <c r="B8" s="1121" t="s">
        <v>3</v>
      </c>
      <c r="C8" s="1122" t="s">
        <v>684</v>
      </c>
      <c r="D8" s="1123"/>
      <c r="E8" s="1123"/>
      <c r="F8" s="1123"/>
      <c r="G8" s="1122" t="s">
        <v>688</v>
      </c>
      <c r="H8" s="1123"/>
      <c r="I8" s="1123"/>
      <c r="J8" s="1123"/>
      <c r="K8" s="1122" t="s">
        <v>689</v>
      </c>
      <c r="L8" s="1123"/>
      <c r="M8" s="1123"/>
      <c r="N8" s="1123"/>
      <c r="O8" s="1122" t="s">
        <v>690</v>
      </c>
      <c r="P8" s="1123"/>
      <c r="Q8" s="1123"/>
      <c r="R8" s="1123"/>
      <c r="S8" s="1161" t="s">
        <v>19</v>
      </c>
      <c r="T8" s="1162"/>
      <c r="U8" s="1162"/>
      <c r="V8" s="1162"/>
    </row>
    <row r="9" spans="1:24" s="78" customFormat="1" ht="29.25" customHeight="1" x14ac:dyDescent="0.25">
      <c r="A9" s="642"/>
      <c r="B9" s="1121"/>
      <c r="C9" s="1163" t="s">
        <v>685</v>
      </c>
      <c r="D9" s="1165" t="s">
        <v>687</v>
      </c>
      <c r="E9" s="1166"/>
      <c r="F9" s="1167"/>
      <c r="G9" s="1163" t="s">
        <v>685</v>
      </c>
      <c r="H9" s="1165" t="s">
        <v>687</v>
      </c>
      <c r="I9" s="1166"/>
      <c r="J9" s="1167"/>
      <c r="K9" s="1163" t="s">
        <v>685</v>
      </c>
      <c r="L9" s="1165" t="s">
        <v>687</v>
      </c>
      <c r="M9" s="1166"/>
      <c r="N9" s="1167"/>
      <c r="O9" s="1163" t="s">
        <v>685</v>
      </c>
      <c r="P9" s="1165" t="s">
        <v>687</v>
      </c>
      <c r="Q9" s="1166"/>
      <c r="R9" s="1167"/>
      <c r="S9" s="1163" t="s">
        <v>685</v>
      </c>
      <c r="T9" s="1165" t="s">
        <v>687</v>
      </c>
      <c r="U9" s="1166"/>
      <c r="V9" s="1167"/>
    </row>
    <row r="10" spans="1:24" s="78" customFormat="1" ht="46.5" customHeight="1" x14ac:dyDescent="0.25">
      <c r="A10" s="642"/>
      <c r="B10" s="1121"/>
      <c r="C10" s="1164"/>
      <c r="D10" s="72" t="s">
        <v>686</v>
      </c>
      <c r="E10" s="72" t="s">
        <v>204</v>
      </c>
      <c r="F10" s="72" t="s">
        <v>19</v>
      </c>
      <c r="G10" s="1164"/>
      <c r="H10" s="72" t="s">
        <v>686</v>
      </c>
      <c r="I10" s="72" t="s">
        <v>204</v>
      </c>
      <c r="J10" s="72" t="s">
        <v>19</v>
      </c>
      <c r="K10" s="1164"/>
      <c r="L10" s="72" t="s">
        <v>686</v>
      </c>
      <c r="M10" s="72" t="s">
        <v>204</v>
      </c>
      <c r="N10" s="72" t="s">
        <v>19</v>
      </c>
      <c r="O10" s="1164"/>
      <c r="P10" s="72" t="s">
        <v>686</v>
      </c>
      <c r="Q10" s="72" t="s">
        <v>204</v>
      </c>
      <c r="R10" s="72" t="s">
        <v>19</v>
      </c>
      <c r="S10" s="1164"/>
      <c r="T10" s="72" t="s">
        <v>686</v>
      </c>
      <c r="U10" s="72" t="s">
        <v>204</v>
      </c>
      <c r="V10" s="72" t="s">
        <v>19</v>
      </c>
    </row>
    <row r="11" spans="1:24" s="143" customFormat="1" ht="16.149999999999999" customHeight="1" x14ac:dyDescent="0.25">
      <c r="A11" s="272">
        <v>1</v>
      </c>
      <c r="B11" s="142">
        <v>2</v>
      </c>
      <c r="C11" s="142">
        <v>3</v>
      </c>
      <c r="D11" s="272">
        <v>4</v>
      </c>
      <c r="E11" s="142">
        <v>5</v>
      </c>
      <c r="F11" s="142">
        <v>6</v>
      </c>
      <c r="G11" s="272">
        <v>7</v>
      </c>
      <c r="H11" s="142">
        <v>8</v>
      </c>
      <c r="I11" s="142">
        <v>9</v>
      </c>
      <c r="J11" s="272">
        <v>10</v>
      </c>
      <c r="K11" s="142">
        <v>11</v>
      </c>
      <c r="L11" s="142">
        <v>12</v>
      </c>
      <c r="M11" s="272">
        <v>13</v>
      </c>
      <c r="N11" s="142">
        <v>14</v>
      </c>
      <c r="O11" s="142">
        <v>15</v>
      </c>
      <c r="P11" s="272">
        <v>16</v>
      </c>
      <c r="Q11" s="142">
        <v>17</v>
      </c>
      <c r="R11" s="142">
        <v>18</v>
      </c>
      <c r="S11" s="272">
        <v>19</v>
      </c>
      <c r="T11" s="142">
        <v>20</v>
      </c>
      <c r="U11" s="142">
        <v>21</v>
      </c>
      <c r="V11" s="272">
        <v>22</v>
      </c>
    </row>
    <row r="12" spans="1:24" ht="24" customHeight="1" x14ac:dyDescent="0.25">
      <c r="A12" s="245">
        <v>1</v>
      </c>
      <c r="B12" s="28" t="s">
        <v>898</v>
      </c>
      <c r="C12" s="1168" t="s">
        <v>912</v>
      </c>
      <c r="D12" s="1169"/>
      <c r="E12" s="1169"/>
      <c r="F12" s="1169"/>
      <c r="G12" s="1169"/>
      <c r="H12" s="1169"/>
      <c r="I12" s="1169"/>
      <c r="J12" s="1169"/>
      <c r="K12" s="1169"/>
      <c r="L12" s="1169"/>
      <c r="M12" s="1169"/>
      <c r="N12" s="1169"/>
      <c r="O12" s="1169"/>
      <c r="P12" s="1169"/>
      <c r="Q12" s="1169"/>
      <c r="R12" s="1169"/>
      <c r="S12" s="1169"/>
      <c r="T12" s="1169"/>
      <c r="U12" s="1169"/>
      <c r="V12" s="1170"/>
    </row>
    <row r="13" spans="1:24" ht="24" customHeight="1" x14ac:dyDescent="0.25">
      <c r="A13" s="245">
        <v>2</v>
      </c>
      <c r="B13" s="28" t="s">
        <v>899</v>
      </c>
      <c r="C13" s="1171"/>
      <c r="D13" s="1172"/>
      <c r="E13" s="1172"/>
      <c r="F13" s="1172"/>
      <c r="G13" s="1172"/>
      <c r="H13" s="1172"/>
      <c r="I13" s="1172"/>
      <c r="J13" s="1172"/>
      <c r="K13" s="1172"/>
      <c r="L13" s="1172"/>
      <c r="M13" s="1172"/>
      <c r="N13" s="1172"/>
      <c r="O13" s="1172"/>
      <c r="P13" s="1172"/>
      <c r="Q13" s="1172"/>
      <c r="R13" s="1172"/>
      <c r="S13" s="1172"/>
      <c r="T13" s="1172"/>
      <c r="U13" s="1172"/>
      <c r="V13" s="1173"/>
    </row>
    <row r="14" spans="1:24" ht="24" customHeight="1" x14ac:dyDescent="0.25">
      <c r="A14" s="245">
        <v>3</v>
      </c>
      <c r="B14" s="28" t="s">
        <v>900</v>
      </c>
      <c r="C14" s="1171"/>
      <c r="D14" s="1172"/>
      <c r="E14" s="1172"/>
      <c r="F14" s="1172"/>
      <c r="G14" s="1172"/>
      <c r="H14" s="1172"/>
      <c r="I14" s="1172"/>
      <c r="J14" s="1172"/>
      <c r="K14" s="1172"/>
      <c r="L14" s="1172"/>
      <c r="M14" s="1172"/>
      <c r="N14" s="1172"/>
      <c r="O14" s="1172"/>
      <c r="P14" s="1172"/>
      <c r="Q14" s="1172"/>
      <c r="R14" s="1172"/>
      <c r="S14" s="1172"/>
      <c r="T14" s="1172"/>
      <c r="U14" s="1172"/>
      <c r="V14" s="1173"/>
    </row>
    <row r="15" spans="1:24" ht="24" customHeight="1" x14ac:dyDescent="0.25">
      <c r="A15" s="245">
        <v>4</v>
      </c>
      <c r="B15" s="28" t="s">
        <v>901</v>
      </c>
      <c r="C15" s="1171"/>
      <c r="D15" s="1172"/>
      <c r="E15" s="1172"/>
      <c r="F15" s="1172"/>
      <c r="G15" s="1172"/>
      <c r="H15" s="1172"/>
      <c r="I15" s="1172"/>
      <c r="J15" s="1172"/>
      <c r="K15" s="1172"/>
      <c r="L15" s="1172"/>
      <c r="M15" s="1172"/>
      <c r="N15" s="1172"/>
      <c r="O15" s="1172"/>
      <c r="P15" s="1172"/>
      <c r="Q15" s="1172"/>
      <c r="R15" s="1172"/>
      <c r="S15" s="1172"/>
      <c r="T15" s="1172"/>
      <c r="U15" s="1172"/>
      <c r="V15" s="1173"/>
    </row>
    <row r="16" spans="1:24" ht="24" customHeight="1" x14ac:dyDescent="0.25">
      <c r="A16" s="245">
        <v>5</v>
      </c>
      <c r="B16" s="28" t="s">
        <v>902</v>
      </c>
      <c r="C16" s="1171"/>
      <c r="D16" s="1172"/>
      <c r="E16" s="1172"/>
      <c r="F16" s="1172"/>
      <c r="G16" s="1172"/>
      <c r="H16" s="1172"/>
      <c r="I16" s="1172"/>
      <c r="J16" s="1172"/>
      <c r="K16" s="1172"/>
      <c r="L16" s="1172"/>
      <c r="M16" s="1172"/>
      <c r="N16" s="1172"/>
      <c r="O16" s="1172"/>
      <c r="P16" s="1172"/>
      <c r="Q16" s="1172"/>
      <c r="R16" s="1172"/>
      <c r="S16" s="1172"/>
      <c r="T16" s="1172"/>
      <c r="U16" s="1172"/>
      <c r="V16" s="1173"/>
    </row>
    <row r="17" spans="1:22" ht="24" customHeight="1" x14ac:dyDescent="0.25">
      <c r="A17" s="245">
        <v>6</v>
      </c>
      <c r="B17" s="28" t="s">
        <v>903</v>
      </c>
      <c r="C17" s="1171"/>
      <c r="D17" s="1172"/>
      <c r="E17" s="1172"/>
      <c r="F17" s="1172"/>
      <c r="G17" s="1172"/>
      <c r="H17" s="1172"/>
      <c r="I17" s="1172"/>
      <c r="J17" s="1172"/>
      <c r="K17" s="1172"/>
      <c r="L17" s="1172"/>
      <c r="M17" s="1172"/>
      <c r="N17" s="1172"/>
      <c r="O17" s="1172"/>
      <c r="P17" s="1172"/>
      <c r="Q17" s="1172"/>
      <c r="R17" s="1172"/>
      <c r="S17" s="1172"/>
      <c r="T17" s="1172"/>
      <c r="U17" s="1172"/>
      <c r="V17" s="1173"/>
    </row>
    <row r="18" spans="1:22" ht="24" customHeight="1" x14ac:dyDescent="0.25">
      <c r="A18" s="245"/>
      <c r="B18" s="28" t="s">
        <v>19</v>
      </c>
      <c r="C18" s="1174"/>
      <c r="D18" s="1175"/>
      <c r="E18" s="1175"/>
      <c r="F18" s="1175"/>
      <c r="G18" s="1175"/>
      <c r="H18" s="1175"/>
      <c r="I18" s="1175"/>
      <c r="J18" s="1175"/>
      <c r="K18" s="1175"/>
      <c r="L18" s="1175"/>
      <c r="M18" s="1175"/>
      <c r="N18" s="1175"/>
      <c r="O18" s="1175"/>
      <c r="P18" s="1175"/>
      <c r="Q18" s="1175"/>
      <c r="R18" s="1175"/>
      <c r="S18" s="1175"/>
      <c r="T18" s="1175"/>
      <c r="U18" s="1175"/>
      <c r="V18" s="1176"/>
    </row>
    <row r="20" spans="1:22" s="15" customFormat="1" ht="12.75" x14ac:dyDescent="0.2">
      <c r="A20" s="14" t="s">
        <v>12</v>
      </c>
      <c r="G20" s="14"/>
      <c r="H20" s="14"/>
      <c r="K20" s="14"/>
      <c r="L20" s="14"/>
      <c r="M20" s="14"/>
      <c r="N20" s="14"/>
      <c r="O20" s="14"/>
      <c r="P20" s="14"/>
      <c r="Q20" s="14"/>
      <c r="R20" s="14"/>
      <c r="S20" s="81"/>
      <c r="T20" s="647" t="s">
        <v>13</v>
      </c>
      <c r="U20" s="647"/>
      <c r="V20" s="81"/>
    </row>
    <row r="21" spans="1:22" s="15" customFormat="1" ht="12.75" customHeight="1" x14ac:dyDescent="0.2">
      <c r="K21" s="864" t="s">
        <v>14</v>
      </c>
      <c r="L21" s="864"/>
      <c r="M21" s="864"/>
      <c r="N21" s="864"/>
      <c r="O21" s="864"/>
      <c r="P21" s="864"/>
      <c r="Q21" s="864"/>
      <c r="R21" s="864"/>
      <c r="S21" s="864"/>
      <c r="T21" s="864"/>
      <c r="U21" s="864"/>
      <c r="V21" s="864"/>
    </row>
    <row r="22" spans="1:22" s="15" customFormat="1" ht="12.75" customHeight="1" x14ac:dyDescent="0.2">
      <c r="J22" s="864" t="s">
        <v>89</v>
      </c>
      <c r="K22" s="864"/>
      <c r="L22" s="864"/>
      <c r="M22" s="864"/>
      <c r="N22" s="864"/>
      <c r="O22" s="864"/>
      <c r="P22" s="864"/>
      <c r="Q22" s="864"/>
      <c r="R22" s="864"/>
      <c r="S22" s="864"/>
      <c r="T22" s="864"/>
      <c r="U22" s="864"/>
      <c r="V22" s="864"/>
    </row>
    <row r="23" spans="1:22" s="15" customFormat="1" ht="12.75" x14ac:dyDescent="0.2">
      <c r="A23" s="14"/>
      <c r="B23" s="14"/>
      <c r="K23" s="14"/>
      <c r="L23" s="14"/>
      <c r="M23" s="14"/>
      <c r="N23" s="14"/>
      <c r="O23" s="14"/>
      <c r="P23" s="14"/>
      <c r="Q23" s="677" t="s">
        <v>86</v>
      </c>
      <c r="R23" s="677"/>
      <c r="S23" s="677"/>
      <c r="T23" s="677"/>
      <c r="U23" s="677"/>
      <c r="V23" s="677"/>
    </row>
  </sheetData>
  <mergeCells count="26">
    <mergeCell ref="L9:N9"/>
    <mergeCell ref="Q23:V23"/>
    <mergeCell ref="O9:O10"/>
    <mergeCell ref="P9:R9"/>
    <mergeCell ref="S9:S10"/>
    <mergeCell ref="T9:V9"/>
    <mergeCell ref="K21:V21"/>
    <mergeCell ref="T20:U20"/>
    <mergeCell ref="J22:V22"/>
    <mergeCell ref="C12:V18"/>
    <mergeCell ref="A6:C6"/>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26"/>
  <sheetViews>
    <sheetView zoomScale="90" zoomScaleNormal="90" zoomScaleSheetLayoutView="90" workbookViewId="0">
      <selection sqref="A1:XFD1"/>
    </sheetView>
  </sheetViews>
  <sheetFormatPr defaultRowHeight="15" x14ac:dyDescent="0.25"/>
  <cols>
    <col min="1" max="1" width="9.140625" style="73"/>
    <col min="2" max="2" width="16.5703125" style="73"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3" spans="1:24" s="15" customFormat="1" ht="15.75" x14ac:dyDescent="0.25">
      <c r="C3" s="43"/>
      <c r="D3" s="43"/>
      <c r="E3" s="43"/>
      <c r="F3" s="43"/>
      <c r="G3" s="43"/>
      <c r="H3" s="43"/>
      <c r="I3" s="103" t="s">
        <v>0</v>
      </c>
      <c r="J3" s="103"/>
      <c r="S3" s="39"/>
      <c r="T3" s="39"/>
      <c r="U3" s="776" t="s">
        <v>691</v>
      </c>
      <c r="V3" s="776"/>
      <c r="W3" s="41"/>
      <c r="X3" s="41"/>
    </row>
    <row r="4" spans="1:24" s="15" customFormat="1" ht="20.25" x14ac:dyDescent="0.3">
      <c r="E4" s="674" t="s">
        <v>741</v>
      </c>
      <c r="F4" s="674"/>
      <c r="G4" s="674"/>
      <c r="H4" s="674"/>
      <c r="I4" s="674"/>
      <c r="J4" s="674"/>
      <c r="K4" s="674"/>
      <c r="L4" s="674"/>
      <c r="M4" s="674"/>
      <c r="N4" s="674"/>
      <c r="O4" s="674"/>
      <c r="P4" s="674"/>
    </row>
    <row r="5" spans="1:24" s="15" customFormat="1" ht="20.25" x14ac:dyDescent="0.3">
      <c r="H5" s="42"/>
      <c r="I5" s="42"/>
      <c r="J5" s="42"/>
      <c r="K5" s="42"/>
      <c r="L5" s="42"/>
      <c r="M5" s="42"/>
      <c r="N5" s="42"/>
      <c r="O5" s="42"/>
      <c r="P5" s="42"/>
    </row>
    <row r="6" spans="1:24" ht="15.75" x14ac:dyDescent="0.25">
      <c r="C6" s="675" t="s">
        <v>757</v>
      </c>
      <c r="D6" s="675"/>
      <c r="E6" s="675"/>
      <c r="F6" s="675"/>
      <c r="G6" s="675"/>
      <c r="H6" s="675"/>
      <c r="I6" s="675"/>
      <c r="J6" s="675"/>
      <c r="K6" s="675"/>
      <c r="L6" s="675"/>
      <c r="M6" s="675"/>
      <c r="N6" s="675"/>
      <c r="O6" s="675"/>
      <c r="P6" s="675"/>
      <c r="Q6" s="675"/>
      <c r="R6" s="45"/>
      <c r="S6" s="109"/>
      <c r="T6" s="109"/>
      <c r="U6" s="109"/>
      <c r="V6" s="109"/>
      <c r="W6" s="103"/>
    </row>
    <row r="7" spans="1:24" x14ac:dyDescent="0.25">
      <c r="C7" s="74"/>
      <c r="D7" s="74"/>
      <c r="E7" s="74"/>
      <c r="F7" s="74"/>
      <c r="G7" s="74"/>
      <c r="H7" s="74"/>
      <c r="M7" s="74"/>
      <c r="N7" s="74"/>
      <c r="O7" s="74"/>
      <c r="P7" s="74"/>
      <c r="Q7" s="74"/>
      <c r="R7" s="74"/>
      <c r="S7" s="74"/>
      <c r="T7" s="74"/>
      <c r="U7" s="74"/>
      <c r="V7" s="74"/>
      <c r="W7" s="74"/>
    </row>
    <row r="8" spans="1:24" ht="15.75" x14ac:dyDescent="0.25">
      <c r="A8" s="695" t="s">
        <v>948</v>
      </c>
      <c r="B8" s="695"/>
      <c r="C8" s="695"/>
    </row>
    <row r="9" spans="1:24" x14ac:dyDescent="0.25">
      <c r="B9" s="271"/>
    </row>
    <row r="10" spans="1:24" s="77" customFormat="1" ht="24.75" customHeight="1" x14ac:dyDescent="0.25">
      <c r="A10" s="642" t="s">
        <v>2</v>
      </c>
      <c r="B10" s="1121" t="s">
        <v>3</v>
      </c>
      <c r="C10" s="1122" t="s">
        <v>684</v>
      </c>
      <c r="D10" s="1123"/>
      <c r="E10" s="1123"/>
      <c r="F10" s="1123"/>
      <c r="G10" s="1122" t="s">
        <v>688</v>
      </c>
      <c r="H10" s="1123"/>
      <c r="I10" s="1123"/>
      <c r="J10" s="1123"/>
      <c r="K10" s="1122" t="s">
        <v>689</v>
      </c>
      <c r="L10" s="1123"/>
      <c r="M10" s="1123"/>
      <c r="N10" s="1123"/>
      <c r="O10" s="1122" t="s">
        <v>690</v>
      </c>
      <c r="P10" s="1123"/>
      <c r="Q10" s="1123"/>
      <c r="R10" s="1123"/>
      <c r="S10" s="1161" t="s">
        <v>19</v>
      </c>
      <c r="T10" s="1162"/>
      <c r="U10" s="1162"/>
      <c r="V10" s="1162"/>
    </row>
    <row r="11" spans="1:24" s="78" customFormat="1" ht="29.25" customHeight="1" x14ac:dyDescent="0.25">
      <c r="A11" s="642"/>
      <c r="B11" s="1121"/>
      <c r="C11" s="1163" t="s">
        <v>685</v>
      </c>
      <c r="D11" s="1165" t="s">
        <v>687</v>
      </c>
      <c r="E11" s="1166"/>
      <c r="F11" s="1167"/>
      <c r="G11" s="1163" t="s">
        <v>685</v>
      </c>
      <c r="H11" s="1165" t="s">
        <v>687</v>
      </c>
      <c r="I11" s="1166"/>
      <c r="J11" s="1167"/>
      <c r="K11" s="1163" t="s">
        <v>685</v>
      </c>
      <c r="L11" s="1165" t="s">
        <v>687</v>
      </c>
      <c r="M11" s="1166"/>
      <c r="N11" s="1167"/>
      <c r="O11" s="1163" t="s">
        <v>685</v>
      </c>
      <c r="P11" s="1165" t="s">
        <v>687</v>
      </c>
      <c r="Q11" s="1166"/>
      <c r="R11" s="1167"/>
      <c r="S11" s="1163" t="s">
        <v>685</v>
      </c>
      <c r="T11" s="1165" t="s">
        <v>687</v>
      </c>
      <c r="U11" s="1166"/>
      <c r="V11" s="1167"/>
    </row>
    <row r="12" spans="1:24" s="78" customFormat="1" ht="46.5" customHeight="1" x14ac:dyDescent="0.25">
      <c r="A12" s="642"/>
      <c r="B12" s="1121"/>
      <c r="C12" s="1164"/>
      <c r="D12" s="72" t="s">
        <v>686</v>
      </c>
      <c r="E12" s="72" t="s">
        <v>204</v>
      </c>
      <c r="F12" s="72" t="s">
        <v>19</v>
      </c>
      <c r="G12" s="1164"/>
      <c r="H12" s="72" t="s">
        <v>686</v>
      </c>
      <c r="I12" s="72" t="s">
        <v>204</v>
      </c>
      <c r="J12" s="72" t="s">
        <v>19</v>
      </c>
      <c r="K12" s="1164"/>
      <c r="L12" s="72" t="s">
        <v>686</v>
      </c>
      <c r="M12" s="72" t="s">
        <v>204</v>
      </c>
      <c r="N12" s="72" t="s">
        <v>19</v>
      </c>
      <c r="O12" s="1164"/>
      <c r="P12" s="72" t="s">
        <v>686</v>
      </c>
      <c r="Q12" s="72" t="s">
        <v>204</v>
      </c>
      <c r="R12" s="72" t="s">
        <v>19</v>
      </c>
      <c r="S12" s="1164"/>
      <c r="T12" s="72" t="s">
        <v>686</v>
      </c>
      <c r="U12" s="72" t="s">
        <v>204</v>
      </c>
      <c r="V12" s="72" t="s">
        <v>19</v>
      </c>
    </row>
    <row r="13" spans="1:24" s="143" customFormat="1" ht="16.149999999999999" customHeight="1" x14ac:dyDescent="0.25">
      <c r="A13" s="272">
        <v>1</v>
      </c>
      <c r="B13" s="142">
        <v>2</v>
      </c>
      <c r="C13" s="142">
        <v>3</v>
      </c>
      <c r="D13" s="272">
        <v>4</v>
      </c>
      <c r="E13" s="142">
        <v>5</v>
      </c>
      <c r="F13" s="142">
        <v>6</v>
      </c>
      <c r="G13" s="272">
        <v>7</v>
      </c>
      <c r="H13" s="142">
        <v>8</v>
      </c>
      <c r="I13" s="142">
        <v>9</v>
      </c>
      <c r="J13" s="272">
        <v>10</v>
      </c>
      <c r="K13" s="142">
        <v>11</v>
      </c>
      <c r="L13" s="142">
        <v>12</v>
      </c>
      <c r="M13" s="272">
        <v>13</v>
      </c>
      <c r="N13" s="142">
        <v>14</v>
      </c>
      <c r="O13" s="142">
        <v>15</v>
      </c>
      <c r="P13" s="272">
        <v>16</v>
      </c>
      <c r="Q13" s="142">
        <v>17</v>
      </c>
      <c r="R13" s="142">
        <v>18</v>
      </c>
      <c r="S13" s="272">
        <v>19</v>
      </c>
      <c r="T13" s="142">
        <v>20</v>
      </c>
      <c r="U13" s="142">
        <v>21</v>
      </c>
      <c r="V13" s="272">
        <v>22</v>
      </c>
    </row>
    <row r="14" spans="1:24" ht="32.25" customHeight="1" x14ac:dyDescent="0.25">
      <c r="A14" s="245">
        <v>1</v>
      </c>
      <c r="B14" s="28" t="s">
        <v>898</v>
      </c>
      <c r="C14" s="1177" t="s">
        <v>912</v>
      </c>
      <c r="D14" s="1178"/>
      <c r="E14" s="1178"/>
      <c r="F14" s="1178"/>
      <c r="G14" s="1178"/>
      <c r="H14" s="1178"/>
      <c r="I14" s="1178"/>
      <c r="J14" s="1178"/>
      <c r="K14" s="1178"/>
      <c r="L14" s="1178"/>
      <c r="M14" s="1178"/>
      <c r="N14" s="1178"/>
      <c r="O14" s="1178"/>
      <c r="P14" s="1178"/>
      <c r="Q14" s="1178"/>
      <c r="R14" s="1178"/>
      <c r="S14" s="1178"/>
      <c r="T14" s="1178"/>
      <c r="U14" s="1178"/>
      <c r="V14" s="1179"/>
    </row>
    <row r="15" spans="1:24" ht="32.25" customHeight="1" x14ac:dyDescent="0.25">
      <c r="A15" s="245">
        <v>2</v>
      </c>
      <c r="B15" s="28" t="s">
        <v>899</v>
      </c>
      <c r="C15" s="1180"/>
      <c r="D15" s="1181"/>
      <c r="E15" s="1181"/>
      <c r="F15" s="1181"/>
      <c r="G15" s="1181"/>
      <c r="H15" s="1181"/>
      <c r="I15" s="1181"/>
      <c r="J15" s="1181"/>
      <c r="K15" s="1181"/>
      <c r="L15" s="1181"/>
      <c r="M15" s="1181"/>
      <c r="N15" s="1181"/>
      <c r="O15" s="1181"/>
      <c r="P15" s="1181"/>
      <c r="Q15" s="1181"/>
      <c r="R15" s="1181"/>
      <c r="S15" s="1181"/>
      <c r="T15" s="1181"/>
      <c r="U15" s="1181"/>
      <c r="V15" s="1182"/>
    </row>
    <row r="16" spans="1:24" ht="32.25" customHeight="1" x14ac:dyDescent="0.25">
      <c r="A16" s="245">
        <v>3</v>
      </c>
      <c r="B16" s="28" t="s">
        <v>900</v>
      </c>
      <c r="C16" s="1180"/>
      <c r="D16" s="1181"/>
      <c r="E16" s="1181"/>
      <c r="F16" s="1181"/>
      <c r="G16" s="1181"/>
      <c r="H16" s="1181"/>
      <c r="I16" s="1181"/>
      <c r="J16" s="1181"/>
      <c r="K16" s="1181"/>
      <c r="L16" s="1181"/>
      <c r="M16" s="1181"/>
      <c r="N16" s="1181"/>
      <c r="O16" s="1181"/>
      <c r="P16" s="1181"/>
      <c r="Q16" s="1181"/>
      <c r="R16" s="1181"/>
      <c r="S16" s="1181"/>
      <c r="T16" s="1181"/>
      <c r="U16" s="1181"/>
      <c r="V16" s="1182"/>
    </row>
    <row r="17" spans="1:22" ht="32.25" customHeight="1" x14ac:dyDescent="0.25">
      <c r="A17" s="245">
        <v>4</v>
      </c>
      <c r="B17" s="28" t="s">
        <v>901</v>
      </c>
      <c r="C17" s="1180"/>
      <c r="D17" s="1181"/>
      <c r="E17" s="1181"/>
      <c r="F17" s="1181"/>
      <c r="G17" s="1181"/>
      <c r="H17" s="1181"/>
      <c r="I17" s="1181"/>
      <c r="J17" s="1181"/>
      <c r="K17" s="1181"/>
      <c r="L17" s="1181"/>
      <c r="M17" s="1181"/>
      <c r="N17" s="1181"/>
      <c r="O17" s="1181"/>
      <c r="P17" s="1181"/>
      <c r="Q17" s="1181"/>
      <c r="R17" s="1181"/>
      <c r="S17" s="1181"/>
      <c r="T17" s="1181"/>
      <c r="U17" s="1181"/>
      <c r="V17" s="1182"/>
    </row>
    <row r="18" spans="1:22" ht="32.25" customHeight="1" x14ac:dyDescent="0.25">
      <c r="A18" s="245">
        <v>5</v>
      </c>
      <c r="B18" s="28" t="s">
        <v>902</v>
      </c>
      <c r="C18" s="1180"/>
      <c r="D18" s="1181"/>
      <c r="E18" s="1181"/>
      <c r="F18" s="1181"/>
      <c r="G18" s="1181"/>
      <c r="H18" s="1181"/>
      <c r="I18" s="1181"/>
      <c r="J18" s="1181"/>
      <c r="K18" s="1181"/>
      <c r="L18" s="1181"/>
      <c r="M18" s="1181"/>
      <c r="N18" s="1181"/>
      <c r="O18" s="1181"/>
      <c r="P18" s="1181"/>
      <c r="Q18" s="1181"/>
      <c r="R18" s="1181"/>
      <c r="S18" s="1181"/>
      <c r="T18" s="1181"/>
      <c r="U18" s="1181"/>
      <c r="V18" s="1182"/>
    </row>
    <row r="19" spans="1:22" ht="32.25" customHeight="1" x14ac:dyDescent="0.25">
      <c r="A19" s="245">
        <v>6</v>
      </c>
      <c r="B19" s="28" t="s">
        <v>903</v>
      </c>
      <c r="C19" s="1180"/>
      <c r="D19" s="1181"/>
      <c r="E19" s="1181"/>
      <c r="F19" s="1181"/>
      <c r="G19" s="1181"/>
      <c r="H19" s="1181"/>
      <c r="I19" s="1181"/>
      <c r="J19" s="1181"/>
      <c r="K19" s="1181"/>
      <c r="L19" s="1181"/>
      <c r="M19" s="1181"/>
      <c r="N19" s="1181"/>
      <c r="O19" s="1181"/>
      <c r="P19" s="1181"/>
      <c r="Q19" s="1181"/>
      <c r="R19" s="1181"/>
      <c r="S19" s="1181"/>
      <c r="T19" s="1181"/>
      <c r="U19" s="1181"/>
      <c r="V19" s="1182"/>
    </row>
    <row r="20" spans="1:22" ht="32.25" customHeight="1" x14ac:dyDescent="0.25">
      <c r="A20" s="245"/>
      <c r="B20" s="28" t="s">
        <v>19</v>
      </c>
      <c r="C20" s="1183"/>
      <c r="D20" s="1184"/>
      <c r="E20" s="1184"/>
      <c r="F20" s="1184"/>
      <c r="G20" s="1184"/>
      <c r="H20" s="1184"/>
      <c r="I20" s="1184"/>
      <c r="J20" s="1184"/>
      <c r="K20" s="1184"/>
      <c r="L20" s="1184"/>
      <c r="M20" s="1184"/>
      <c r="N20" s="1184"/>
      <c r="O20" s="1184"/>
      <c r="P20" s="1184"/>
      <c r="Q20" s="1184"/>
      <c r="R20" s="1184"/>
      <c r="S20" s="1184"/>
      <c r="T20" s="1184"/>
      <c r="U20" s="1184"/>
      <c r="V20" s="1185"/>
    </row>
    <row r="22" spans="1:22" s="15" customFormat="1" ht="12.75" x14ac:dyDescent="0.2">
      <c r="A22" s="14" t="s">
        <v>12</v>
      </c>
      <c r="G22" s="14"/>
      <c r="H22" s="14"/>
      <c r="K22" s="14"/>
      <c r="L22" s="14"/>
      <c r="M22" s="14"/>
      <c r="N22" s="14"/>
      <c r="O22" s="14"/>
      <c r="P22" s="14"/>
      <c r="Q22" s="14"/>
      <c r="R22" s="14"/>
      <c r="S22" s="647"/>
      <c r="T22" s="647"/>
      <c r="U22" s="647"/>
      <c r="V22" s="647"/>
    </row>
    <row r="23" spans="1:22" s="15" customFormat="1" ht="12.75" customHeight="1" x14ac:dyDescent="0.25">
      <c r="K23" s="34"/>
      <c r="L23" s="34"/>
      <c r="M23" s="34"/>
      <c r="N23" s="34"/>
      <c r="O23" s="34"/>
      <c r="P23" s="34"/>
      <c r="Q23" s="34"/>
      <c r="R23" s="73"/>
      <c r="S23" s="647" t="s">
        <v>13</v>
      </c>
      <c r="T23" s="647"/>
      <c r="U23" s="34"/>
      <c r="V23" s="34"/>
    </row>
    <row r="24" spans="1:22" s="15" customFormat="1" ht="12.75" customHeight="1" x14ac:dyDescent="0.2">
      <c r="K24" s="34"/>
      <c r="L24" s="34"/>
      <c r="M24" s="34"/>
      <c r="N24" s="34"/>
      <c r="O24" s="34"/>
      <c r="P24" s="34"/>
      <c r="Q24" s="34"/>
      <c r="R24" s="34" t="s">
        <v>14</v>
      </c>
      <c r="S24" s="34"/>
      <c r="T24" s="34"/>
      <c r="U24" s="34"/>
      <c r="V24" s="34"/>
    </row>
    <row r="25" spans="1:22" s="15" customFormat="1" ht="12.75" x14ac:dyDescent="0.2">
      <c r="A25" s="14"/>
      <c r="B25" s="14"/>
      <c r="K25" s="14"/>
      <c r="L25" s="14"/>
      <c r="M25" s="14"/>
      <c r="N25" s="14"/>
      <c r="O25" s="14"/>
      <c r="P25" s="14"/>
      <c r="Q25" s="34"/>
      <c r="R25" s="34" t="s">
        <v>89</v>
      </c>
      <c r="S25" s="34"/>
      <c r="T25" s="34"/>
      <c r="U25" s="34"/>
      <c r="V25" s="34"/>
    </row>
    <row r="26" spans="1:22" x14ac:dyDescent="0.25">
      <c r="R26" s="646" t="s">
        <v>86</v>
      </c>
      <c r="S26" s="646"/>
      <c r="T26" s="646"/>
    </row>
  </sheetData>
  <mergeCells count="25">
    <mergeCell ref="B10:B12"/>
    <mergeCell ref="A10:A12"/>
    <mergeCell ref="S23:T23"/>
    <mergeCell ref="O10:R10"/>
    <mergeCell ref="K10:N10"/>
    <mergeCell ref="G10:J10"/>
    <mergeCell ref="L11:N11"/>
    <mergeCell ref="O11:O12"/>
    <mergeCell ref="C14:V20"/>
    <mergeCell ref="R26:T26"/>
    <mergeCell ref="U3:V3"/>
    <mergeCell ref="C10:F10"/>
    <mergeCell ref="D11:F11"/>
    <mergeCell ref="C11:C12"/>
    <mergeCell ref="G11:G12"/>
    <mergeCell ref="S10:V10"/>
    <mergeCell ref="S11:S12"/>
    <mergeCell ref="T11:V11"/>
    <mergeCell ref="E4:P4"/>
    <mergeCell ref="C6:Q6"/>
    <mergeCell ref="P11:R11"/>
    <mergeCell ref="H11:J11"/>
    <mergeCell ref="K11:K12"/>
    <mergeCell ref="S22:V22"/>
    <mergeCell ref="A8:C8"/>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29"/>
  <sheetViews>
    <sheetView view="pageBreakPreview" topLeftCell="A8" zoomScaleNormal="85" zoomScaleSheetLayoutView="100" workbookViewId="0">
      <selection activeCell="F13" sqref="F13"/>
    </sheetView>
  </sheetViews>
  <sheetFormatPr defaultColWidth="8.85546875" defaultRowHeight="14.25" x14ac:dyDescent="0.2"/>
  <cols>
    <col min="1" max="1" width="8.140625" style="71" customWidth="1"/>
    <col min="2" max="2" width="16.28515625" style="71" customWidth="1"/>
    <col min="3" max="3" width="12.140625" style="71" customWidth="1"/>
    <col min="4" max="4" width="11.7109375" style="71" customWidth="1"/>
    <col min="5" max="5" width="11.28515625" style="71" customWidth="1"/>
    <col min="6" max="6" width="17.140625" style="71" customWidth="1"/>
    <col min="7" max="9" width="11.85546875" style="71" customWidth="1"/>
    <col min="10" max="10" width="14.85546875" style="71" customWidth="1"/>
    <col min="11" max="11" width="17.28515625" style="71" customWidth="1"/>
    <col min="12" max="12" width="16.28515625" style="71" customWidth="1"/>
    <col min="13" max="13" width="13.140625" style="71" customWidth="1"/>
    <col min="14" max="14" width="9.42578125" style="71" bestFit="1" customWidth="1"/>
    <col min="15" max="16384" width="8.85546875" style="71"/>
  </cols>
  <sheetData>
    <row r="3" spans="1:19" ht="15" x14ac:dyDescent="0.2">
      <c r="B3" s="15"/>
      <c r="C3" s="15"/>
      <c r="D3" s="15"/>
      <c r="E3" s="15"/>
      <c r="F3" s="1"/>
      <c r="G3" s="1"/>
      <c r="H3" s="15"/>
      <c r="J3" s="39"/>
      <c r="K3" s="832" t="s">
        <v>534</v>
      </c>
      <c r="L3" s="832"/>
    </row>
    <row r="4" spans="1:19" ht="15.75" x14ac:dyDescent="0.25">
      <c r="B4" s="673" t="s">
        <v>0</v>
      </c>
      <c r="C4" s="673"/>
      <c r="D4" s="673"/>
      <c r="E4" s="673"/>
      <c r="F4" s="673"/>
      <c r="G4" s="673"/>
      <c r="H4" s="673"/>
      <c r="I4" s="673"/>
      <c r="J4" s="673"/>
    </row>
    <row r="5" spans="1:19" ht="20.25" x14ac:dyDescent="0.3">
      <c r="B5" s="674" t="s">
        <v>741</v>
      </c>
      <c r="C5" s="674"/>
      <c r="D5" s="674"/>
      <c r="E5" s="674"/>
      <c r="F5" s="674"/>
      <c r="G5" s="674"/>
      <c r="H5" s="674"/>
      <c r="I5" s="674"/>
      <c r="J5" s="674"/>
    </row>
    <row r="6" spans="1:19" ht="20.25" x14ac:dyDescent="0.3">
      <c r="B6" s="122"/>
      <c r="C6" s="122"/>
      <c r="D6" s="122"/>
      <c r="E6" s="122"/>
      <c r="F6" s="122"/>
      <c r="G6" s="122"/>
      <c r="H6" s="122"/>
      <c r="I6" s="122"/>
      <c r="J6" s="122"/>
    </row>
    <row r="7" spans="1:19" ht="15.6" customHeight="1" x14ac:dyDescent="0.25">
      <c r="B7" s="1189" t="s">
        <v>758</v>
      </c>
      <c r="C7" s="1189"/>
      <c r="D7" s="1189"/>
      <c r="E7" s="1189"/>
      <c r="F7" s="1189"/>
      <c r="G7" s="1189"/>
      <c r="H7" s="1189"/>
      <c r="I7" s="1189"/>
      <c r="J7" s="1189"/>
      <c r="K7" s="1189"/>
      <c r="L7" s="1189"/>
    </row>
    <row r="8" spans="1:19" ht="15.75" x14ac:dyDescent="0.25">
      <c r="A8" s="695" t="s">
        <v>948</v>
      </c>
      <c r="B8" s="695"/>
      <c r="C8" s="695"/>
    </row>
    <row r="9" spans="1:19" ht="15" customHeight="1" x14ac:dyDescent="0.25">
      <c r="A9" s="1200" t="s">
        <v>112</v>
      </c>
      <c r="B9" s="1135" t="s">
        <v>3</v>
      </c>
      <c r="C9" s="1203" t="s">
        <v>27</v>
      </c>
      <c r="D9" s="1203"/>
      <c r="E9" s="1203"/>
      <c r="F9" s="1203"/>
      <c r="G9" s="1186" t="s">
        <v>28</v>
      </c>
      <c r="H9" s="1187"/>
      <c r="I9" s="1187"/>
      <c r="J9" s="1188"/>
      <c r="K9" s="1135" t="s">
        <v>381</v>
      </c>
      <c r="L9" s="1204" t="s">
        <v>926</v>
      </c>
      <c r="M9" s="1135" t="s">
        <v>664</v>
      </c>
    </row>
    <row r="10" spans="1:19" ht="31.15" customHeight="1" x14ac:dyDescent="0.2">
      <c r="A10" s="1201"/>
      <c r="B10" s="1190"/>
      <c r="C10" s="1121" t="s">
        <v>242</v>
      </c>
      <c r="D10" s="1135" t="s">
        <v>437</v>
      </c>
      <c r="E10" s="1191" t="s">
        <v>100</v>
      </c>
      <c r="F10" s="1137"/>
      <c r="G10" s="1136" t="s">
        <v>242</v>
      </c>
      <c r="H10" s="1121" t="s">
        <v>437</v>
      </c>
      <c r="I10" s="1192" t="s">
        <v>100</v>
      </c>
      <c r="J10" s="1193"/>
      <c r="K10" s="1190"/>
      <c r="L10" s="1205"/>
      <c r="M10" s="1190"/>
    </row>
    <row r="11" spans="1:19" ht="84.75" customHeight="1" x14ac:dyDescent="0.2">
      <c r="A11" s="1202"/>
      <c r="B11" s="1136"/>
      <c r="C11" s="1121"/>
      <c r="D11" s="1136"/>
      <c r="E11" s="291" t="s">
        <v>890</v>
      </c>
      <c r="F11" s="83" t="s">
        <v>438</v>
      </c>
      <c r="G11" s="1121"/>
      <c r="H11" s="1121"/>
      <c r="I11" s="291" t="s">
        <v>890</v>
      </c>
      <c r="J11" s="83" t="s">
        <v>438</v>
      </c>
      <c r="K11" s="1136"/>
      <c r="L11" s="1206"/>
      <c r="M11" s="1136"/>
      <c r="N11" s="106"/>
      <c r="O11" s="106"/>
    </row>
    <row r="12" spans="1:19" x14ac:dyDescent="0.2">
      <c r="A12" s="145">
        <v>1</v>
      </c>
      <c r="B12" s="144">
        <v>2</v>
      </c>
      <c r="C12" s="145">
        <v>3</v>
      </c>
      <c r="D12" s="144">
        <v>4</v>
      </c>
      <c r="E12" s="145">
        <v>5</v>
      </c>
      <c r="F12" s="144">
        <v>6</v>
      </c>
      <c r="G12" s="145">
        <v>7</v>
      </c>
      <c r="H12" s="144">
        <v>8</v>
      </c>
      <c r="I12" s="145">
        <v>9</v>
      </c>
      <c r="J12" s="144">
        <v>10</v>
      </c>
      <c r="K12" s="145" t="s">
        <v>541</v>
      </c>
      <c r="L12" s="144">
        <v>12</v>
      </c>
      <c r="M12" s="518">
        <v>13</v>
      </c>
      <c r="N12" s="106"/>
      <c r="O12" s="106"/>
    </row>
    <row r="13" spans="1:19" s="104" customFormat="1" ht="24.75" customHeight="1" x14ac:dyDescent="0.25">
      <c r="A13" s="328">
        <v>1</v>
      </c>
      <c r="B13" s="119" t="s">
        <v>898</v>
      </c>
      <c r="C13" s="397">
        <v>824642</v>
      </c>
      <c r="D13" s="352">
        <v>9472</v>
      </c>
      <c r="E13" s="352">
        <v>9464</v>
      </c>
      <c r="F13" s="104">
        <v>0</v>
      </c>
      <c r="G13" s="105">
        <v>0</v>
      </c>
      <c r="H13" s="105">
        <v>0</v>
      </c>
      <c r="I13" s="105">
        <v>0</v>
      </c>
      <c r="J13" s="105">
        <v>0</v>
      </c>
      <c r="K13" s="352">
        <v>9600</v>
      </c>
      <c r="L13" s="406">
        <v>960</v>
      </c>
      <c r="M13" s="1194" t="s">
        <v>912</v>
      </c>
      <c r="N13" s="409">
        <f>L13*60%</f>
        <v>576</v>
      </c>
      <c r="O13" s="409">
        <f>L13-N13</f>
        <v>384</v>
      </c>
      <c r="P13" s="106"/>
      <c r="Q13" s="106"/>
      <c r="R13" s="106"/>
      <c r="S13" s="106"/>
    </row>
    <row r="14" spans="1:19" ht="24.75" customHeight="1" x14ac:dyDescent="0.25">
      <c r="A14" s="328">
        <v>2</v>
      </c>
      <c r="B14" s="119" t="s">
        <v>899</v>
      </c>
      <c r="C14" s="397">
        <v>20124</v>
      </c>
      <c r="D14" s="352">
        <v>260</v>
      </c>
      <c r="E14" s="352">
        <v>236</v>
      </c>
      <c r="F14" s="104">
        <v>0</v>
      </c>
      <c r="G14" s="105">
        <v>0</v>
      </c>
      <c r="H14" s="105">
        <v>0</v>
      </c>
      <c r="I14" s="105">
        <v>0</v>
      </c>
      <c r="J14" s="105">
        <v>0</v>
      </c>
      <c r="K14" s="352">
        <v>260</v>
      </c>
      <c r="L14" s="406">
        <v>26</v>
      </c>
      <c r="M14" s="1195"/>
      <c r="N14" s="409">
        <f t="shared" ref="N14:N19" si="0">L14*60%</f>
        <v>15.6</v>
      </c>
      <c r="O14" s="409">
        <f t="shared" ref="O14:O19" si="1">L14-N14</f>
        <v>10.4</v>
      </c>
    </row>
    <row r="15" spans="1:19" ht="24.75" customHeight="1" x14ac:dyDescent="0.25">
      <c r="A15" s="328">
        <v>3</v>
      </c>
      <c r="B15" s="119" t="s">
        <v>900</v>
      </c>
      <c r="C15" s="397">
        <v>2921</v>
      </c>
      <c r="D15" s="352">
        <v>40</v>
      </c>
      <c r="E15" s="352">
        <v>28</v>
      </c>
      <c r="F15" s="104">
        <v>0</v>
      </c>
      <c r="G15" s="104">
        <v>0</v>
      </c>
      <c r="H15" s="104">
        <v>0</v>
      </c>
      <c r="I15" s="104">
        <v>0</v>
      </c>
      <c r="J15" s="104">
        <v>0</v>
      </c>
      <c r="K15" s="352">
        <v>40</v>
      </c>
      <c r="L15" s="407">
        <v>4</v>
      </c>
      <c r="M15" s="1195"/>
      <c r="N15" s="409">
        <f t="shared" si="0"/>
        <v>2.4</v>
      </c>
      <c r="O15" s="409">
        <f t="shared" si="1"/>
        <v>1.6</v>
      </c>
    </row>
    <row r="16" spans="1:19" ht="24.75" customHeight="1" x14ac:dyDescent="0.25">
      <c r="A16" s="328">
        <v>4</v>
      </c>
      <c r="B16" s="119" t="s">
        <v>901</v>
      </c>
      <c r="C16" s="553">
        <v>318297</v>
      </c>
      <c r="D16" s="352">
        <v>3410</v>
      </c>
      <c r="E16" s="352">
        <v>3187</v>
      </c>
      <c r="F16" s="104">
        <v>0</v>
      </c>
      <c r="G16" s="104">
        <v>0</v>
      </c>
      <c r="H16" s="104">
        <v>0</v>
      </c>
      <c r="I16" s="104">
        <v>0</v>
      </c>
      <c r="J16" s="104">
        <v>0</v>
      </c>
      <c r="K16" s="352">
        <v>3200</v>
      </c>
      <c r="L16" s="407">
        <v>320</v>
      </c>
      <c r="M16" s="1195"/>
      <c r="N16" s="409">
        <f t="shared" si="0"/>
        <v>192</v>
      </c>
      <c r="O16" s="409">
        <f t="shared" si="1"/>
        <v>128</v>
      </c>
    </row>
    <row r="17" spans="1:19" ht="24.75" customHeight="1" x14ac:dyDescent="0.25">
      <c r="A17" s="328">
        <v>5</v>
      </c>
      <c r="B17" s="119" t="s">
        <v>902</v>
      </c>
      <c r="C17" s="397">
        <v>260909</v>
      </c>
      <c r="D17" s="352">
        <v>3200</v>
      </c>
      <c r="E17" s="352">
        <v>2684</v>
      </c>
      <c r="F17" s="104">
        <v>0</v>
      </c>
      <c r="G17" s="104">
        <v>0</v>
      </c>
      <c r="H17" s="104">
        <v>0</v>
      </c>
      <c r="I17" s="104">
        <v>0</v>
      </c>
      <c r="J17" s="104">
        <v>0</v>
      </c>
      <c r="K17" s="352">
        <v>2800</v>
      </c>
      <c r="L17" s="407">
        <v>280</v>
      </c>
      <c r="M17" s="1195"/>
      <c r="N17" s="409">
        <f t="shared" si="0"/>
        <v>168</v>
      </c>
      <c r="O17" s="409">
        <f t="shared" si="1"/>
        <v>112</v>
      </c>
    </row>
    <row r="18" spans="1:19" ht="24.75" customHeight="1" x14ac:dyDescent="0.25">
      <c r="A18" s="328">
        <v>6</v>
      </c>
      <c r="B18" s="119" t="s">
        <v>903</v>
      </c>
      <c r="C18" s="397">
        <v>177612</v>
      </c>
      <c r="D18" s="352">
        <v>2654</v>
      </c>
      <c r="E18" s="352">
        <v>2140</v>
      </c>
      <c r="F18" s="104">
        <v>0</v>
      </c>
      <c r="G18" s="104">
        <v>0</v>
      </c>
      <c r="H18" s="104">
        <v>0</v>
      </c>
      <c r="I18" s="104">
        <v>0</v>
      </c>
      <c r="J18" s="104">
        <v>0</v>
      </c>
      <c r="K18" s="352">
        <v>2240</v>
      </c>
      <c r="L18" s="407">
        <v>224</v>
      </c>
      <c r="M18" s="1195"/>
      <c r="N18" s="409">
        <f t="shared" si="0"/>
        <v>134.4</v>
      </c>
      <c r="O18" s="409">
        <f t="shared" si="1"/>
        <v>89.6</v>
      </c>
    </row>
    <row r="19" spans="1:19" ht="24.75" customHeight="1" x14ac:dyDescent="0.25">
      <c r="A19" s="328"/>
      <c r="B19" s="119" t="s">
        <v>19</v>
      </c>
      <c r="C19" s="398">
        <f>SUM(C13:C18)</f>
        <v>1604505</v>
      </c>
      <c r="D19" s="119">
        <f>SUM(D13:D18)</f>
        <v>19036</v>
      </c>
      <c r="E19" s="119">
        <f>SUM(E13:E18)</f>
        <v>17739</v>
      </c>
      <c r="F19" s="408">
        <v>0</v>
      </c>
      <c r="G19" s="408">
        <v>0</v>
      </c>
      <c r="H19" s="408">
        <v>0</v>
      </c>
      <c r="I19" s="408">
        <v>0</v>
      </c>
      <c r="J19" s="408">
        <v>0</v>
      </c>
      <c r="K19" s="119">
        <f>SUM(K13:K18)</f>
        <v>18140</v>
      </c>
      <c r="L19" s="410">
        <f>SUM(L13:L18)</f>
        <v>1814</v>
      </c>
      <c r="M19" s="1196"/>
      <c r="N19" s="409">
        <f t="shared" si="0"/>
        <v>1088.3999999999999</v>
      </c>
      <c r="O19" s="409">
        <f t="shared" si="1"/>
        <v>725.60000000000014</v>
      </c>
    </row>
    <row r="20" spans="1:19" x14ac:dyDescent="0.2">
      <c r="A20" s="326"/>
      <c r="B20" s="12"/>
      <c r="C20" s="106"/>
      <c r="D20" s="106"/>
      <c r="E20" s="106"/>
      <c r="F20" s="106"/>
      <c r="G20" s="106"/>
      <c r="H20" s="106"/>
      <c r="I20" s="106"/>
      <c r="J20" s="106"/>
      <c r="K20" s="106"/>
      <c r="L20" s="327"/>
    </row>
    <row r="21" spans="1:19" x14ac:dyDescent="0.2">
      <c r="A21" s="326"/>
      <c r="B21" s="12"/>
      <c r="C21" s="106"/>
      <c r="D21" s="106"/>
      <c r="E21" s="106"/>
      <c r="F21" s="106"/>
      <c r="G21" s="106"/>
      <c r="H21" s="106"/>
      <c r="I21" s="106"/>
      <c r="J21" s="106"/>
      <c r="K21" s="106"/>
      <c r="L21" s="327"/>
    </row>
    <row r="22" spans="1:19" x14ac:dyDescent="0.2">
      <c r="A22" s="326"/>
      <c r="B22" s="12"/>
      <c r="C22" s="106"/>
      <c r="D22" s="106"/>
      <c r="E22" s="106"/>
      <c r="F22" s="106"/>
      <c r="G22" s="106"/>
      <c r="H22" s="106"/>
      <c r="I22" s="106"/>
      <c r="J22" s="106"/>
      <c r="K22" s="106"/>
      <c r="L22" s="327"/>
    </row>
    <row r="23" spans="1:19" x14ac:dyDescent="0.2">
      <c r="A23" s="326"/>
      <c r="B23" s="12"/>
      <c r="C23" s="106"/>
      <c r="D23" s="106"/>
      <c r="E23" s="106"/>
      <c r="F23" s="106"/>
      <c r="G23" s="106"/>
      <c r="H23" s="106"/>
      <c r="I23" s="106"/>
      <c r="J23" s="106"/>
      <c r="K23" s="106"/>
      <c r="L23" s="327"/>
    </row>
    <row r="24" spans="1:19" ht="17.25" customHeight="1" x14ac:dyDescent="0.2">
      <c r="A24" s="1197" t="s">
        <v>117</v>
      </c>
      <c r="B24" s="1198"/>
      <c r="C24" s="1198"/>
      <c r="D24" s="1198"/>
      <c r="E24" s="1198"/>
      <c r="F24" s="1198"/>
      <c r="G24" s="1198"/>
      <c r="H24" s="1198"/>
      <c r="I24" s="1198"/>
      <c r="J24" s="1198"/>
      <c r="K24" s="1199"/>
      <c r="L24" s="1199"/>
    </row>
    <row r="26" spans="1:19" s="15" customFormat="1" ht="15.75" customHeight="1" x14ac:dyDescent="0.25">
      <c r="A26" s="677" t="s">
        <v>12</v>
      </c>
      <c r="B26" s="677"/>
      <c r="C26" s="1"/>
      <c r="D26" s="14"/>
      <c r="E26" s="14"/>
      <c r="H26" s="80"/>
      <c r="I26" s="80"/>
      <c r="J26" s="73"/>
      <c r="K26" s="647" t="s">
        <v>13</v>
      </c>
      <c r="L26" s="647"/>
      <c r="M26" s="34"/>
    </row>
    <row r="27" spans="1:19" s="15" customFormat="1" ht="13.15" customHeight="1" x14ac:dyDescent="0.2">
      <c r="J27" s="34" t="s">
        <v>14</v>
      </c>
      <c r="K27" s="34"/>
      <c r="L27" s="34"/>
      <c r="M27" s="34"/>
      <c r="N27" s="81"/>
      <c r="O27" s="81"/>
      <c r="P27" s="81"/>
      <c r="Q27" s="81"/>
      <c r="R27" s="81"/>
      <c r="S27" s="81"/>
    </row>
    <row r="28" spans="1:19" s="15" customFormat="1" ht="12.75" x14ac:dyDescent="0.2">
      <c r="J28" s="34" t="s">
        <v>89</v>
      </c>
      <c r="K28" s="34"/>
      <c r="L28" s="34"/>
      <c r="M28" s="34"/>
      <c r="N28" s="81"/>
      <c r="O28" s="81"/>
      <c r="P28" s="81"/>
      <c r="Q28" s="81"/>
      <c r="R28" s="81"/>
      <c r="S28" s="81"/>
    </row>
    <row r="29" spans="1:19" s="15" customFormat="1" ht="15" x14ac:dyDescent="0.25">
      <c r="B29" s="14"/>
      <c r="C29" s="14"/>
      <c r="D29" s="14"/>
      <c r="E29" s="14"/>
      <c r="J29" s="646" t="s">
        <v>86</v>
      </c>
      <c r="K29" s="646"/>
      <c r="L29" s="646"/>
      <c r="M29" s="73"/>
    </row>
  </sheetData>
  <mergeCells count="23">
    <mergeCell ref="M9:M11"/>
    <mergeCell ref="M13:M19"/>
    <mergeCell ref="J29:L29"/>
    <mergeCell ref="A24:L24"/>
    <mergeCell ref="A9:A11"/>
    <mergeCell ref="B9:B11"/>
    <mergeCell ref="K26:L26"/>
    <mergeCell ref="A26:B26"/>
    <mergeCell ref="C10:C11"/>
    <mergeCell ref="H10:H11"/>
    <mergeCell ref="G10:G11"/>
    <mergeCell ref="C9:F9"/>
    <mergeCell ref="D10:D11"/>
    <mergeCell ref="L9:L11"/>
    <mergeCell ref="K3:L3"/>
    <mergeCell ref="B4:J4"/>
    <mergeCell ref="B5:J5"/>
    <mergeCell ref="G9:J9"/>
    <mergeCell ref="B7:L7"/>
    <mergeCell ref="K9:K11"/>
    <mergeCell ref="E10:F10"/>
    <mergeCell ref="I10:J10"/>
    <mergeCell ref="A8:C8"/>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O37"/>
  <sheetViews>
    <sheetView topLeftCell="A10" zoomScale="90" zoomScaleNormal="90" zoomScaleSheetLayoutView="85" workbookViewId="0">
      <selection activeCell="D39" sqref="D39:F45"/>
    </sheetView>
  </sheetViews>
  <sheetFormatPr defaultRowHeight="12.75" x14ac:dyDescent="0.2"/>
  <cols>
    <col min="1" max="1" width="4.7109375" style="156" customWidth="1"/>
    <col min="2" max="2" width="33.28515625" style="156" customWidth="1"/>
    <col min="3" max="23" width="10.5703125" style="156" customWidth="1"/>
    <col min="24" max="16384" width="9.140625" style="156"/>
  </cols>
  <sheetData>
    <row r="3" spans="1:249" ht="15" x14ac:dyDescent="0.2">
      <c r="O3" s="1226" t="s">
        <v>546</v>
      </c>
      <c r="P3" s="1226"/>
      <c r="Q3" s="1226"/>
      <c r="R3" s="1226"/>
      <c r="S3" s="1226"/>
      <c r="T3" s="1226"/>
      <c r="U3" s="1226"/>
    </row>
    <row r="4" spans="1:249" ht="15.75" x14ac:dyDescent="0.25">
      <c r="G4" s="157"/>
      <c r="H4" s="157"/>
      <c r="I4" s="158"/>
      <c r="J4" s="157" t="s">
        <v>0</v>
      </c>
      <c r="K4" s="158"/>
      <c r="L4" s="158"/>
      <c r="M4" s="158"/>
      <c r="N4" s="158"/>
      <c r="O4" s="158"/>
      <c r="P4" s="158"/>
      <c r="Q4" s="158"/>
      <c r="R4" s="158"/>
      <c r="S4" s="158"/>
      <c r="T4" s="158"/>
      <c r="U4" s="158"/>
    </row>
    <row r="5" spans="1:249" ht="15.75" x14ac:dyDescent="0.25">
      <c r="F5" s="157"/>
      <c r="G5" s="157"/>
      <c r="H5" s="157"/>
      <c r="I5" s="158"/>
      <c r="J5" s="158"/>
      <c r="K5" s="158"/>
      <c r="L5" s="158"/>
      <c r="M5" s="158"/>
      <c r="N5" s="158"/>
      <c r="O5" s="158"/>
      <c r="P5" s="158"/>
      <c r="Q5" s="158"/>
      <c r="R5" s="158"/>
      <c r="S5" s="158"/>
      <c r="T5" s="158"/>
      <c r="U5" s="158"/>
    </row>
    <row r="6" spans="1:249" ht="18" x14ac:dyDescent="0.25">
      <c r="B6" s="1227" t="s">
        <v>741</v>
      </c>
      <c r="C6" s="1227"/>
      <c r="D6" s="1227"/>
      <c r="E6" s="1227"/>
      <c r="F6" s="1227"/>
      <c r="G6" s="1227"/>
      <c r="H6" s="1227"/>
      <c r="I6" s="1227"/>
      <c r="J6" s="1227"/>
      <c r="K6" s="1227"/>
      <c r="L6" s="1227"/>
      <c r="M6" s="1227"/>
      <c r="N6" s="1227"/>
      <c r="O6" s="1227"/>
      <c r="P6" s="1227"/>
      <c r="Q6" s="1227"/>
      <c r="R6" s="1227"/>
      <c r="S6" s="1227"/>
      <c r="T6" s="1227"/>
      <c r="U6" s="1227"/>
    </row>
    <row r="8" spans="1:249" ht="15.75" x14ac:dyDescent="0.25">
      <c r="B8" s="1228" t="s">
        <v>759</v>
      </c>
      <c r="C8" s="1228"/>
      <c r="D8" s="1228"/>
      <c r="E8" s="1228"/>
      <c r="F8" s="1228"/>
      <c r="G8" s="1228"/>
      <c r="H8" s="1228"/>
      <c r="I8" s="1228"/>
      <c r="J8" s="1228"/>
      <c r="K8" s="1228"/>
      <c r="L8" s="1228"/>
      <c r="M8" s="1228"/>
      <c r="N8" s="1228"/>
      <c r="O8" s="1228"/>
      <c r="P8" s="1228"/>
      <c r="Q8" s="1228"/>
      <c r="R8" s="1228"/>
      <c r="S8" s="1228"/>
      <c r="T8" s="1228"/>
      <c r="U8" s="1228"/>
    </row>
    <row r="10" spans="1:249" ht="15.75" x14ac:dyDescent="0.25">
      <c r="A10" s="695" t="s">
        <v>948</v>
      </c>
      <c r="B10" s="695"/>
      <c r="C10" s="695"/>
    </row>
    <row r="11" spans="1:249" ht="18" x14ac:dyDescent="0.25">
      <c r="A11" s="159"/>
      <c r="B11" s="159"/>
      <c r="V11" s="1214" t="s">
        <v>248</v>
      </c>
      <c r="W11" s="1214"/>
    </row>
    <row r="12" spans="1:249" ht="12.75" customHeight="1" x14ac:dyDescent="0.2">
      <c r="A12" s="1215" t="s">
        <v>2</v>
      </c>
      <c r="B12" s="1215" t="s">
        <v>113</v>
      </c>
      <c r="C12" s="1217" t="s">
        <v>27</v>
      </c>
      <c r="D12" s="1218"/>
      <c r="E12" s="1218"/>
      <c r="F12" s="1218"/>
      <c r="G12" s="1218"/>
      <c r="H12" s="1218"/>
      <c r="I12" s="1218"/>
      <c r="J12" s="1218"/>
      <c r="K12" s="1219"/>
      <c r="L12" s="1217" t="s">
        <v>28</v>
      </c>
      <c r="M12" s="1218"/>
      <c r="N12" s="1218"/>
      <c r="O12" s="1218"/>
      <c r="P12" s="1218"/>
      <c r="Q12" s="1218"/>
      <c r="R12" s="1218"/>
      <c r="S12" s="1218"/>
      <c r="T12" s="1219"/>
      <c r="U12" s="1220" t="s">
        <v>142</v>
      </c>
      <c r="V12" s="1221"/>
      <c r="W12" s="1222"/>
      <c r="X12" s="160"/>
      <c r="Y12" s="160"/>
      <c r="Z12" s="160"/>
      <c r="AA12" s="160"/>
      <c r="AB12" s="160"/>
      <c r="AC12" s="161"/>
      <c r="AD12" s="162"/>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row>
    <row r="13" spans="1:249" ht="19.5" customHeight="1" x14ac:dyDescent="0.2">
      <c r="A13" s="1216"/>
      <c r="B13" s="1216"/>
      <c r="C13" s="1211" t="s">
        <v>176</v>
      </c>
      <c r="D13" s="1212"/>
      <c r="E13" s="1213"/>
      <c r="F13" s="1211" t="s">
        <v>177</v>
      </c>
      <c r="G13" s="1212"/>
      <c r="H13" s="1213"/>
      <c r="I13" s="1211" t="s">
        <v>19</v>
      </c>
      <c r="J13" s="1212"/>
      <c r="K13" s="1213"/>
      <c r="L13" s="1211" t="s">
        <v>176</v>
      </c>
      <c r="M13" s="1212"/>
      <c r="N13" s="1213"/>
      <c r="O13" s="1211" t="s">
        <v>177</v>
      </c>
      <c r="P13" s="1212"/>
      <c r="Q13" s="1213"/>
      <c r="R13" s="1211" t="s">
        <v>19</v>
      </c>
      <c r="S13" s="1212"/>
      <c r="T13" s="1213"/>
      <c r="U13" s="1223"/>
      <c r="V13" s="1224"/>
      <c r="W13" s="1225"/>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row>
    <row r="14" spans="1:249" ht="19.5" customHeight="1" x14ac:dyDescent="0.2">
      <c r="A14" s="526"/>
      <c r="B14" s="526"/>
      <c r="C14" s="527" t="s">
        <v>249</v>
      </c>
      <c r="D14" s="528" t="s">
        <v>45</v>
      </c>
      <c r="E14" s="529" t="s">
        <v>19</v>
      </c>
      <c r="F14" s="527" t="s">
        <v>249</v>
      </c>
      <c r="G14" s="528" t="s">
        <v>45</v>
      </c>
      <c r="H14" s="529" t="s">
        <v>19</v>
      </c>
      <c r="I14" s="527" t="s">
        <v>249</v>
      </c>
      <c r="J14" s="528" t="s">
        <v>45</v>
      </c>
      <c r="K14" s="529" t="s">
        <v>19</v>
      </c>
      <c r="L14" s="527" t="s">
        <v>249</v>
      </c>
      <c r="M14" s="528" t="s">
        <v>45</v>
      </c>
      <c r="N14" s="529" t="s">
        <v>19</v>
      </c>
      <c r="O14" s="527" t="s">
        <v>249</v>
      </c>
      <c r="P14" s="528" t="s">
        <v>45</v>
      </c>
      <c r="Q14" s="529" t="s">
        <v>19</v>
      </c>
      <c r="R14" s="527" t="s">
        <v>249</v>
      </c>
      <c r="S14" s="528" t="s">
        <v>45</v>
      </c>
      <c r="T14" s="529" t="s">
        <v>19</v>
      </c>
      <c r="U14" s="526" t="s">
        <v>249</v>
      </c>
      <c r="V14" s="526" t="s">
        <v>45</v>
      </c>
      <c r="W14" s="529" t="s">
        <v>19</v>
      </c>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row>
    <row r="15" spans="1:249" ht="15" x14ac:dyDescent="0.2">
      <c r="A15" s="526">
        <v>1</v>
      </c>
      <c r="B15" s="526">
        <v>2</v>
      </c>
      <c r="C15" s="526">
        <v>3</v>
      </c>
      <c r="D15" s="526">
        <v>4</v>
      </c>
      <c r="E15" s="526">
        <v>5</v>
      </c>
      <c r="F15" s="526">
        <v>7</v>
      </c>
      <c r="G15" s="526">
        <v>8</v>
      </c>
      <c r="H15" s="526">
        <v>9</v>
      </c>
      <c r="I15" s="526">
        <v>11</v>
      </c>
      <c r="J15" s="526">
        <v>12</v>
      </c>
      <c r="K15" s="526">
        <v>13</v>
      </c>
      <c r="L15" s="526">
        <v>15</v>
      </c>
      <c r="M15" s="526">
        <v>16</v>
      </c>
      <c r="N15" s="526">
        <v>17</v>
      </c>
      <c r="O15" s="526">
        <v>19</v>
      </c>
      <c r="P15" s="526">
        <v>20</v>
      </c>
      <c r="Q15" s="526">
        <v>21</v>
      </c>
      <c r="R15" s="526">
        <v>23</v>
      </c>
      <c r="S15" s="526">
        <v>24</v>
      </c>
      <c r="T15" s="526">
        <v>25</v>
      </c>
      <c r="U15" s="526">
        <v>27</v>
      </c>
      <c r="V15" s="526">
        <v>28</v>
      </c>
      <c r="W15" s="526">
        <v>29</v>
      </c>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row>
    <row r="16" spans="1:249" ht="23.25" customHeight="1" x14ac:dyDescent="0.25">
      <c r="A16" s="1209" t="s">
        <v>243</v>
      </c>
      <c r="B16" s="1210"/>
      <c r="C16" s="526"/>
      <c r="D16" s="526"/>
      <c r="E16" s="526"/>
      <c r="F16" s="526"/>
      <c r="G16" s="526"/>
      <c r="H16" s="526"/>
      <c r="I16" s="526"/>
      <c r="J16" s="526"/>
      <c r="K16" s="526"/>
      <c r="L16" s="526"/>
      <c r="M16" s="526"/>
      <c r="N16" s="526"/>
      <c r="O16" s="526"/>
      <c r="P16" s="526"/>
      <c r="Q16" s="526"/>
      <c r="R16" s="526"/>
      <c r="S16" s="526"/>
      <c r="T16" s="526"/>
      <c r="U16" s="530"/>
      <c r="V16" s="531"/>
      <c r="W16" s="531"/>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row>
    <row r="17" spans="1:23" ht="36" customHeight="1" x14ac:dyDescent="0.25">
      <c r="A17" s="532">
        <v>1</v>
      </c>
      <c r="B17" s="533" t="s">
        <v>127</v>
      </c>
      <c r="C17" s="534">
        <f>E17*89.6%</f>
        <v>437.18527999999998</v>
      </c>
      <c r="D17" s="534">
        <f>E17-C17</f>
        <v>50.744720000000029</v>
      </c>
      <c r="E17" s="535">
        <v>487.93</v>
      </c>
      <c r="F17" s="535">
        <v>0</v>
      </c>
      <c r="G17" s="535">
        <v>0</v>
      </c>
      <c r="H17" s="535">
        <v>0</v>
      </c>
      <c r="I17" s="534">
        <f>K17*89.6%</f>
        <v>437.18527999999998</v>
      </c>
      <c r="J17" s="534">
        <f>K17-I17</f>
        <v>50.744720000000029</v>
      </c>
      <c r="K17" s="531">
        <f>E17+H17</f>
        <v>487.93</v>
      </c>
      <c r="L17" s="534">
        <f>N17*89.6%</f>
        <v>499.03616</v>
      </c>
      <c r="M17" s="534">
        <f>N17-L17</f>
        <v>57.923840000000041</v>
      </c>
      <c r="N17" s="535">
        <v>556.96</v>
      </c>
      <c r="O17" s="535">
        <v>0</v>
      </c>
      <c r="P17" s="535">
        <v>0</v>
      </c>
      <c r="Q17" s="535">
        <v>0</v>
      </c>
      <c r="R17" s="534">
        <f>T17*89.6%</f>
        <v>499.03616</v>
      </c>
      <c r="S17" s="534">
        <f>T17-R17</f>
        <v>57.923840000000041</v>
      </c>
      <c r="T17" s="531">
        <f>N17+Q17</f>
        <v>556.96</v>
      </c>
      <c r="U17" s="534">
        <f>I17+R17</f>
        <v>936.22144000000003</v>
      </c>
      <c r="V17" s="534">
        <f>J17+S17</f>
        <v>108.66856000000007</v>
      </c>
      <c r="W17" s="537">
        <f>SUM(U17:V17)</f>
        <v>1044.8900000000001</v>
      </c>
    </row>
    <row r="18" spans="1:23" ht="36" customHeight="1" x14ac:dyDescent="0.25">
      <c r="A18" s="532">
        <v>2</v>
      </c>
      <c r="B18" s="536" t="s">
        <v>473</v>
      </c>
      <c r="C18" s="534">
        <f t="shared" ref="C18:C21" si="0">E18*89.6%</f>
        <v>4171.8656000000001</v>
      </c>
      <c r="D18" s="534">
        <f t="shared" ref="D18:D21" si="1">E18-C18</f>
        <v>484.23440000000028</v>
      </c>
      <c r="E18" s="535">
        <v>4656.1000000000004</v>
      </c>
      <c r="F18" s="534">
        <f>H18*89.6%</f>
        <v>2781.2198399999997</v>
      </c>
      <c r="G18" s="534">
        <f>H18-F18</f>
        <v>322.82016000000021</v>
      </c>
      <c r="H18" s="535">
        <v>3104.04</v>
      </c>
      <c r="I18" s="534">
        <f t="shared" ref="I18:I21" si="2">K18*89.6%</f>
        <v>6953.0854399999998</v>
      </c>
      <c r="J18" s="534">
        <f t="shared" ref="J18:J21" si="3">K18-I18</f>
        <v>807.05456000000049</v>
      </c>
      <c r="K18" s="531">
        <f t="shared" ref="K18:K21" si="4">E18+H18</f>
        <v>7760.14</v>
      </c>
      <c r="L18" s="534">
        <f t="shared" ref="L18:L21" si="5">N18*89.6%</f>
        <v>4758.8262399999994</v>
      </c>
      <c r="M18" s="534">
        <f t="shared" ref="M18:M21" si="6">N18-L18</f>
        <v>552.36376000000018</v>
      </c>
      <c r="N18" s="535">
        <v>5311.19</v>
      </c>
      <c r="O18" s="534">
        <f>Q18*89.6%</f>
        <v>3172.5567999999998</v>
      </c>
      <c r="P18" s="534">
        <f>Q18-O18</f>
        <v>368.24320000000034</v>
      </c>
      <c r="Q18" s="535">
        <v>3540.8</v>
      </c>
      <c r="R18" s="534">
        <f t="shared" ref="R18:R21" si="7">T18*89.6%</f>
        <v>7931.3830399999988</v>
      </c>
      <c r="S18" s="534">
        <f t="shared" ref="S18:S21" si="8">T18-R18</f>
        <v>920.60696000000098</v>
      </c>
      <c r="T18" s="531">
        <f t="shared" ref="T18:T21" si="9">N18+Q18</f>
        <v>8851.99</v>
      </c>
      <c r="U18" s="534">
        <f t="shared" ref="U18:U21" si="10">I18+R18</f>
        <v>14884.46848</v>
      </c>
      <c r="V18" s="534">
        <f t="shared" ref="V18:V21" si="11">J18+S18</f>
        <v>1727.6615200000015</v>
      </c>
      <c r="W18" s="537">
        <f t="shared" ref="W18:W21" si="12">SUM(U18:V18)</f>
        <v>16612.13</v>
      </c>
    </row>
    <row r="19" spans="1:23" ht="42" customHeight="1" x14ac:dyDescent="0.25">
      <c r="A19" s="532">
        <v>3</v>
      </c>
      <c r="B19" s="536" t="s">
        <v>131</v>
      </c>
      <c r="C19" s="534">
        <f t="shared" si="0"/>
        <v>975.20640000000003</v>
      </c>
      <c r="D19" s="534">
        <f t="shared" si="1"/>
        <v>113.19360000000006</v>
      </c>
      <c r="E19" s="535">
        <v>1088.4000000000001</v>
      </c>
      <c r="F19" s="534">
        <f t="shared" ref="F19:F21" si="13">H19*89.6%</f>
        <v>650.13759999999991</v>
      </c>
      <c r="G19" s="534">
        <f t="shared" ref="G19:G21" si="14">H19-F19</f>
        <v>75.462400000000116</v>
      </c>
      <c r="H19" s="535">
        <v>725.6</v>
      </c>
      <c r="I19" s="534">
        <f t="shared" si="2"/>
        <v>1625.3439999999998</v>
      </c>
      <c r="J19" s="534">
        <f t="shared" si="3"/>
        <v>188.65600000000018</v>
      </c>
      <c r="K19" s="537">
        <f t="shared" si="4"/>
        <v>1814</v>
      </c>
      <c r="L19" s="534">
        <f t="shared" si="5"/>
        <v>0</v>
      </c>
      <c r="M19" s="534">
        <f t="shared" si="6"/>
        <v>0</v>
      </c>
      <c r="N19" s="535">
        <v>0</v>
      </c>
      <c r="O19" s="535">
        <v>0</v>
      </c>
      <c r="P19" s="535">
        <v>0</v>
      </c>
      <c r="Q19" s="535">
        <v>0</v>
      </c>
      <c r="R19" s="534">
        <f t="shared" si="7"/>
        <v>0</v>
      </c>
      <c r="S19" s="534">
        <f t="shared" si="8"/>
        <v>0</v>
      </c>
      <c r="T19" s="531">
        <f t="shared" si="9"/>
        <v>0</v>
      </c>
      <c r="U19" s="534">
        <f t="shared" si="10"/>
        <v>1625.3439999999998</v>
      </c>
      <c r="V19" s="534">
        <f t="shared" si="11"/>
        <v>188.65600000000018</v>
      </c>
      <c r="W19" s="537">
        <f t="shared" si="12"/>
        <v>1814</v>
      </c>
    </row>
    <row r="20" spans="1:23" ht="32.25" customHeight="1" x14ac:dyDescent="0.25">
      <c r="A20" s="532">
        <v>4</v>
      </c>
      <c r="B20" s="536" t="s">
        <v>129</v>
      </c>
      <c r="C20" s="534">
        <f t="shared" si="0"/>
        <v>131.15647999999999</v>
      </c>
      <c r="D20" s="534">
        <f t="shared" si="1"/>
        <v>15.223520000000008</v>
      </c>
      <c r="E20" s="535">
        <v>146.38</v>
      </c>
      <c r="F20" s="535">
        <f t="shared" si="13"/>
        <v>0</v>
      </c>
      <c r="G20" s="535">
        <f t="shared" si="14"/>
        <v>0</v>
      </c>
      <c r="H20" s="535">
        <v>0</v>
      </c>
      <c r="I20" s="534">
        <f t="shared" si="2"/>
        <v>131.15647999999999</v>
      </c>
      <c r="J20" s="534">
        <f t="shared" si="3"/>
        <v>15.223520000000008</v>
      </c>
      <c r="K20" s="531">
        <f t="shared" si="4"/>
        <v>146.38</v>
      </c>
      <c r="L20" s="534">
        <f t="shared" si="5"/>
        <v>149.71263999999999</v>
      </c>
      <c r="M20" s="534">
        <f t="shared" si="6"/>
        <v>17.37736000000001</v>
      </c>
      <c r="N20" s="535">
        <v>167.09</v>
      </c>
      <c r="O20" s="535">
        <v>0</v>
      </c>
      <c r="P20" s="535">
        <v>0</v>
      </c>
      <c r="Q20" s="535">
        <v>0</v>
      </c>
      <c r="R20" s="534">
        <f t="shared" si="7"/>
        <v>149.71263999999999</v>
      </c>
      <c r="S20" s="534">
        <f t="shared" si="8"/>
        <v>17.37736000000001</v>
      </c>
      <c r="T20" s="531">
        <f t="shared" si="9"/>
        <v>167.09</v>
      </c>
      <c r="U20" s="534">
        <f t="shared" si="10"/>
        <v>280.86911999999995</v>
      </c>
      <c r="V20" s="534">
        <f t="shared" si="11"/>
        <v>32.600880000000018</v>
      </c>
      <c r="W20" s="537">
        <f t="shared" si="12"/>
        <v>313.46999999999997</v>
      </c>
    </row>
    <row r="21" spans="1:23" ht="33.75" customHeight="1" x14ac:dyDescent="0.25">
      <c r="A21" s="532">
        <v>5</v>
      </c>
      <c r="B21" s="533" t="s">
        <v>130</v>
      </c>
      <c r="C21" s="534">
        <f t="shared" si="0"/>
        <v>154.31807999999998</v>
      </c>
      <c r="D21" s="534">
        <f t="shared" si="1"/>
        <v>17.911920000000009</v>
      </c>
      <c r="E21" s="535">
        <v>172.23</v>
      </c>
      <c r="F21" s="535">
        <f t="shared" si="13"/>
        <v>0</v>
      </c>
      <c r="G21" s="535">
        <f t="shared" si="14"/>
        <v>0</v>
      </c>
      <c r="H21" s="535">
        <v>0</v>
      </c>
      <c r="I21" s="534">
        <f t="shared" si="2"/>
        <v>154.31807999999998</v>
      </c>
      <c r="J21" s="534">
        <f t="shared" si="3"/>
        <v>17.911920000000009</v>
      </c>
      <c r="K21" s="531">
        <f t="shared" si="4"/>
        <v>172.23</v>
      </c>
      <c r="L21" s="534">
        <f t="shared" si="5"/>
        <v>146.00319999999996</v>
      </c>
      <c r="M21" s="534">
        <f t="shared" si="6"/>
        <v>16.946800000000025</v>
      </c>
      <c r="N21" s="535">
        <v>162.94999999999999</v>
      </c>
      <c r="O21" s="535">
        <v>0</v>
      </c>
      <c r="P21" s="535">
        <v>0</v>
      </c>
      <c r="Q21" s="535">
        <v>0</v>
      </c>
      <c r="R21" s="535">
        <f t="shared" si="7"/>
        <v>146.00319999999996</v>
      </c>
      <c r="S21" s="535">
        <f t="shared" si="8"/>
        <v>16.946800000000025</v>
      </c>
      <c r="T21" s="531">
        <f t="shared" si="9"/>
        <v>162.94999999999999</v>
      </c>
      <c r="U21" s="534">
        <f t="shared" si="10"/>
        <v>300.32127999999994</v>
      </c>
      <c r="V21" s="534">
        <f t="shared" si="11"/>
        <v>34.858720000000034</v>
      </c>
      <c r="W21" s="537">
        <f t="shared" si="12"/>
        <v>335.17999999999995</v>
      </c>
    </row>
    <row r="22" spans="1:23" ht="24" customHeight="1" x14ac:dyDescent="0.2">
      <c r="A22" s="1209" t="s">
        <v>244</v>
      </c>
      <c r="B22" s="1210"/>
      <c r="C22" s="535"/>
      <c r="D22" s="535"/>
      <c r="E22" s="535"/>
      <c r="F22" s="535"/>
      <c r="G22" s="535"/>
      <c r="H22" s="535"/>
      <c r="I22" s="535"/>
      <c r="J22" s="535"/>
      <c r="K22" s="535"/>
      <c r="L22" s="535"/>
      <c r="M22" s="535"/>
      <c r="N22" s="535"/>
      <c r="O22" s="535"/>
      <c r="P22" s="535"/>
      <c r="Q22" s="535"/>
      <c r="R22" s="535"/>
      <c r="S22" s="535"/>
      <c r="T22" s="535"/>
      <c r="U22" s="535"/>
      <c r="V22" s="535"/>
      <c r="W22" s="535"/>
    </row>
    <row r="23" spans="1:23" ht="21.75" customHeight="1" x14ac:dyDescent="0.25">
      <c r="A23" s="532">
        <v>6</v>
      </c>
      <c r="B23" s="533" t="s">
        <v>132</v>
      </c>
      <c r="C23" s="535"/>
      <c r="D23" s="535"/>
      <c r="E23" s="535"/>
      <c r="F23" s="535"/>
      <c r="G23" s="535"/>
      <c r="H23" s="535"/>
      <c r="I23" s="535"/>
      <c r="J23" s="535"/>
      <c r="K23" s="535"/>
      <c r="L23" s="535"/>
      <c r="M23" s="535"/>
      <c r="N23" s="535"/>
      <c r="O23" s="535"/>
      <c r="P23" s="535"/>
      <c r="Q23" s="535"/>
      <c r="R23" s="535"/>
      <c r="S23" s="535"/>
      <c r="T23" s="535"/>
      <c r="U23" s="535"/>
      <c r="V23" s="535"/>
      <c r="W23" s="535"/>
    </row>
    <row r="24" spans="1:23" ht="21.75" customHeight="1" x14ac:dyDescent="0.25">
      <c r="A24" s="532">
        <v>7</v>
      </c>
      <c r="B24" s="533" t="s">
        <v>133</v>
      </c>
      <c r="C24" s="535"/>
      <c r="D24" s="535"/>
      <c r="E24" s="535"/>
      <c r="F24" s="535"/>
      <c r="G24" s="535"/>
      <c r="H24" s="535"/>
      <c r="I24" s="535"/>
      <c r="J24" s="535"/>
      <c r="K24" s="535"/>
      <c r="L24" s="535"/>
      <c r="M24" s="535"/>
      <c r="N24" s="535"/>
      <c r="O24" s="535"/>
      <c r="P24" s="535"/>
      <c r="Q24" s="535"/>
      <c r="R24" s="535"/>
      <c r="S24" s="535"/>
      <c r="T24" s="535"/>
      <c r="U24" s="535"/>
      <c r="V24" s="535"/>
      <c r="W24" s="535"/>
    </row>
    <row r="25" spans="1:23" ht="21.75" customHeight="1" x14ac:dyDescent="0.25">
      <c r="A25" s="532">
        <v>8</v>
      </c>
      <c r="B25" s="533" t="s">
        <v>701</v>
      </c>
      <c r="C25" s="535"/>
      <c r="D25" s="535"/>
      <c r="E25" s="535"/>
      <c r="F25" s="535"/>
      <c r="G25" s="535"/>
      <c r="H25" s="535"/>
      <c r="I25" s="535"/>
      <c r="J25" s="535"/>
      <c r="K25" s="535"/>
      <c r="L25" s="535"/>
      <c r="M25" s="535"/>
      <c r="N25" s="535"/>
      <c r="O25" s="535"/>
      <c r="P25" s="535"/>
      <c r="Q25" s="535"/>
      <c r="R25" s="535"/>
      <c r="S25" s="535"/>
      <c r="T25" s="535"/>
      <c r="U25" s="535"/>
      <c r="V25" s="535"/>
      <c r="W25" s="535"/>
    </row>
    <row r="26" spans="1:23" ht="21.75" customHeight="1" x14ac:dyDescent="0.25">
      <c r="A26" s="532"/>
      <c r="B26" s="533"/>
      <c r="C26" s="535"/>
      <c r="D26" s="535"/>
      <c r="E26" s="535"/>
      <c r="F26" s="535"/>
      <c r="G26" s="535"/>
      <c r="H26" s="535"/>
      <c r="I26" s="535"/>
      <c r="J26" s="535"/>
      <c r="K26" s="535"/>
      <c r="L26" s="535"/>
      <c r="M26" s="535"/>
      <c r="N26" s="535"/>
      <c r="O26" s="535"/>
      <c r="P26" s="535"/>
      <c r="Q26" s="535"/>
      <c r="R26" s="535"/>
      <c r="S26" s="535"/>
      <c r="T26" s="535"/>
      <c r="U26" s="535"/>
      <c r="V26" s="535"/>
      <c r="W26" s="535"/>
    </row>
    <row r="27" spans="1:23" ht="21.75" customHeight="1" x14ac:dyDescent="0.25">
      <c r="A27" s="1207" t="s">
        <v>19</v>
      </c>
      <c r="B27" s="1208"/>
      <c r="C27" s="537">
        <f>C17+C18+C19+C20+C21</f>
        <v>5869.7318399999995</v>
      </c>
      <c r="D27" s="537">
        <f t="shared" ref="D27:W27" si="15">D17+D18+D19+D20+D21</f>
        <v>681.30816000000038</v>
      </c>
      <c r="E27" s="537">
        <f t="shared" si="15"/>
        <v>6551.04</v>
      </c>
      <c r="F27" s="537">
        <f t="shared" si="15"/>
        <v>3431.3574399999998</v>
      </c>
      <c r="G27" s="537">
        <f t="shared" si="15"/>
        <v>398.28256000000033</v>
      </c>
      <c r="H27" s="537">
        <f t="shared" si="15"/>
        <v>3829.64</v>
      </c>
      <c r="I27" s="537">
        <f t="shared" si="15"/>
        <v>9301.0892799999983</v>
      </c>
      <c r="J27" s="537">
        <f t="shared" si="15"/>
        <v>1079.5907200000006</v>
      </c>
      <c r="K27" s="537">
        <f t="shared" si="15"/>
        <v>10380.679999999998</v>
      </c>
      <c r="L27" s="537">
        <f t="shared" si="15"/>
        <v>5553.5782399999989</v>
      </c>
      <c r="M27" s="537">
        <f t="shared" si="15"/>
        <v>644.61176000000034</v>
      </c>
      <c r="N27" s="537">
        <f t="shared" si="15"/>
        <v>6198.19</v>
      </c>
      <c r="O27" s="537">
        <f t="shared" si="15"/>
        <v>3172.5567999999998</v>
      </c>
      <c r="P27" s="537">
        <f t="shared" si="15"/>
        <v>368.24320000000034</v>
      </c>
      <c r="Q27" s="537">
        <f t="shared" si="15"/>
        <v>3540.8</v>
      </c>
      <c r="R27" s="537">
        <f t="shared" si="15"/>
        <v>8726.1350399999974</v>
      </c>
      <c r="S27" s="537">
        <f t="shared" si="15"/>
        <v>1012.8549600000011</v>
      </c>
      <c r="T27" s="537">
        <f t="shared" si="15"/>
        <v>9738.9900000000016</v>
      </c>
      <c r="U27" s="537">
        <f t="shared" si="15"/>
        <v>18027.224319999998</v>
      </c>
      <c r="V27" s="537">
        <f t="shared" si="15"/>
        <v>2092.4456800000021</v>
      </c>
      <c r="W27" s="537">
        <f t="shared" si="15"/>
        <v>20119.670000000002</v>
      </c>
    </row>
    <row r="28" spans="1:23" x14ac:dyDescent="0.2">
      <c r="A28" s="164"/>
      <c r="B28" s="164"/>
      <c r="E28" s="616">
        <f>E27+N27</f>
        <v>12749.23</v>
      </c>
      <c r="H28" s="616">
        <f>H27+Q27</f>
        <v>7370.4400000000005</v>
      </c>
    </row>
    <row r="30" spans="1:23" x14ac:dyDescent="0.2">
      <c r="B30" s="156" t="s">
        <v>11</v>
      </c>
    </row>
    <row r="32" spans="1:23" x14ac:dyDescent="0.2">
      <c r="A32" s="1230"/>
      <c r="B32" s="1230"/>
      <c r="C32" s="1230"/>
      <c r="D32" s="1230"/>
      <c r="E32" s="1230"/>
      <c r="F32" s="1230"/>
      <c r="G32" s="1230"/>
      <c r="H32" s="1230"/>
      <c r="I32" s="1230"/>
      <c r="J32" s="165"/>
      <c r="K32" s="165"/>
      <c r="L32" s="165"/>
      <c r="M32" s="165"/>
      <c r="N32" s="165"/>
      <c r="O32" s="1230"/>
      <c r="P32" s="1230"/>
      <c r="Q32" s="1230"/>
      <c r="R32" s="1230"/>
      <c r="S32" s="1230"/>
      <c r="T32" s="1230"/>
      <c r="U32" s="1230"/>
    </row>
    <row r="34" spans="1:23" ht="15.75" x14ac:dyDescent="0.25">
      <c r="A34" s="166" t="s">
        <v>12</v>
      </c>
      <c r="B34" s="166"/>
      <c r="C34" s="166"/>
      <c r="D34" s="166"/>
      <c r="E34" s="166"/>
      <c r="F34" s="166"/>
      <c r="G34" s="166"/>
      <c r="H34" s="166"/>
      <c r="I34" s="166"/>
      <c r="J34" s="166"/>
      <c r="K34" s="166"/>
      <c r="L34" s="166"/>
      <c r="M34" s="166"/>
      <c r="N34" s="166"/>
      <c r="R34" s="1232" t="s">
        <v>13</v>
      </c>
      <c r="S34" s="1232"/>
      <c r="T34" s="1232"/>
      <c r="U34" s="1232"/>
    </row>
    <row r="35" spans="1:23" ht="15.75" x14ac:dyDescent="0.2">
      <c r="A35" s="1231" t="s">
        <v>14</v>
      </c>
      <c r="B35" s="1231"/>
      <c r="C35" s="1231"/>
      <c r="D35" s="1231"/>
      <c r="E35" s="1231"/>
      <c r="F35" s="1231"/>
      <c r="G35" s="1231"/>
      <c r="H35" s="1231"/>
      <c r="I35" s="1231"/>
      <c r="J35" s="1231"/>
      <c r="K35" s="1231"/>
      <c r="L35" s="1231"/>
      <c r="M35" s="1231"/>
      <c r="N35" s="1231"/>
      <c r="O35" s="1231"/>
      <c r="P35" s="1231"/>
      <c r="Q35" s="1231"/>
      <c r="R35" s="1231"/>
      <c r="S35" s="1231"/>
      <c r="T35" s="1231"/>
      <c r="U35" s="1231"/>
    </row>
    <row r="36" spans="1:23" ht="15.75" x14ac:dyDescent="0.2">
      <c r="A36" s="1231" t="s">
        <v>15</v>
      </c>
      <c r="B36" s="1231"/>
      <c r="C36" s="1231"/>
      <c r="D36" s="1231"/>
      <c r="E36" s="1231"/>
      <c r="F36" s="1231"/>
      <c r="G36" s="1231"/>
      <c r="H36" s="1231"/>
      <c r="I36" s="1231"/>
      <c r="J36" s="1231"/>
      <c r="K36" s="1231"/>
      <c r="L36" s="1231"/>
      <c r="M36" s="1231"/>
      <c r="N36" s="1231"/>
      <c r="O36" s="1231"/>
      <c r="P36" s="1231"/>
      <c r="Q36" s="1231"/>
      <c r="R36" s="1231"/>
      <c r="S36" s="1231"/>
      <c r="T36" s="1231"/>
      <c r="U36" s="1231"/>
    </row>
    <row r="37" spans="1:23" x14ac:dyDescent="0.2">
      <c r="R37" s="1229" t="s">
        <v>86</v>
      </c>
      <c r="S37" s="1229"/>
      <c r="T37" s="1229"/>
      <c r="U37" s="1229"/>
      <c r="V37" s="1229"/>
      <c r="W37" s="1229"/>
    </row>
  </sheetData>
  <mergeCells count="25">
    <mergeCell ref="R37:W37"/>
    <mergeCell ref="A32:I32"/>
    <mergeCell ref="O32:U32"/>
    <mergeCell ref="A35:U35"/>
    <mergeCell ref="R34:U34"/>
    <mergeCell ref="A36:U36"/>
    <mergeCell ref="O3:U3"/>
    <mergeCell ref="B6:U6"/>
    <mergeCell ref="B8:U8"/>
    <mergeCell ref="C13:E13"/>
    <mergeCell ref="F13:H13"/>
    <mergeCell ref="I13:K13"/>
    <mergeCell ref="L13:N13"/>
    <mergeCell ref="A10:C10"/>
    <mergeCell ref="A27:B27"/>
    <mergeCell ref="A22:B22"/>
    <mergeCell ref="A16:B16"/>
    <mergeCell ref="O13:Q13"/>
    <mergeCell ref="V11:W11"/>
    <mergeCell ref="A12:A13"/>
    <mergeCell ref="B12:B13"/>
    <mergeCell ref="C12:K12"/>
    <mergeCell ref="L12:T12"/>
    <mergeCell ref="U12:W13"/>
    <mergeCell ref="R13:T13"/>
  </mergeCells>
  <printOptions horizontalCentered="1"/>
  <pageMargins left="0.70866141732283472" right="0.70866141732283472" top="0.23622047244094491" bottom="0" header="0.31496062992125984" footer="0.31496062992125984"/>
  <pageSetup paperSize="9" scale="51"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11" zoomScale="85" zoomScaleNormal="90" zoomScaleSheetLayoutView="85" workbookViewId="0">
      <selection activeCell="I27" sqref="I27:J27"/>
    </sheetView>
  </sheetViews>
  <sheetFormatPr defaultRowHeight="12.75" x14ac:dyDescent="0.2"/>
  <cols>
    <col min="1" max="1" width="8.28515625" style="84" customWidth="1"/>
    <col min="2" max="2" width="19.85546875" style="84" bestFit="1" customWidth="1"/>
    <col min="3" max="3" width="15.28515625" style="84" customWidth="1"/>
    <col min="4" max="4" width="17.42578125" style="84" customWidth="1"/>
    <col min="5" max="5" width="16.140625" style="84" customWidth="1"/>
    <col min="6" max="6" width="16" style="84" customWidth="1"/>
    <col min="7" max="7" width="14.85546875" style="84" customWidth="1"/>
    <col min="8" max="8" width="17.140625" style="84" customWidth="1"/>
    <col min="9" max="9" width="15" style="84" customWidth="1"/>
    <col min="10" max="10" width="13.42578125" style="84" bestFit="1" customWidth="1"/>
    <col min="11" max="11" width="18.85546875" style="84" bestFit="1" customWidth="1"/>
    <col min="12" max="12" width="11.85546875" style="84" customWidth="1"/>
    <col min="13" max="256" width="9.140625" style="84"/>
    <col min="257" max="257" width="8.28515625" style="84" customWidth="1"/>
    <col min="258" max="258" width="15.5703125" style="84" customWidth="1"/>
    <col min="259" max="259" width="15.28515625" style="84" customWidth="1"/>
    <col min="260" max="260" width="17.42578125" style="84" customWidth="1"/>
    <col min="261" max="261" width="16.140625" style="84" customWidth="1"/>
    <col min="262" max="262" width="16" style="84" customWidth="1"/>
    <col min="263" max="263" width="14.85546875" style="84" customWidth="1"/>
    <col min="264" max="264" width="17.140625" style="84" customWidth="1"/>
    <col min="265" max="265" width="15" style="84" customWidth="1"/>
    <col min="266" max="266" width="12.42578125" style="84" customWidth="1"/>
    <col min="267" max="267" width="12" style="84" customWidth="1"/>
    <col min="268" max="268" width="11.85546875" style="84" customWidth="1"/>
    <col min="269" max="512" width="9.140625" style="84"/>
    <col min="513" max="513" width="8.28515625" style="84" customWidth="1"/>
    <col min="514" max="514" width="15.5703125" style="84" customWidth="1"/>
    <col min="515" max="515" width="15.28515625" style="84" customWidth="1"/>
    <col min="516" max="516" width="17.42578125" style="84" customWidth="1"/>
    <col min="517" max="517" width="16.140625" style="84" customWidth="1"/>
    <col min="518" max="518" width="16" style="84" customWidth="1"/>
    <col min="519" max="519" width="14.85546875" style="84" customWidth="1"/>
    <col min="520" max="520" width="17.140625" style="84" customWidth="1"/>
    <col min="521" max="521" width="15" style="84" customWidth="1"/>
    <col min="522" max="522" width="12.42578125" style="84" customWidth="1"/>
    <col min="523" max="523" width="12" style="84" customWidth="1"/>
    <col min="524" max="524" width="11.85546875" style="84" customWidth="1"/>
    <col min="525" max="768" width="9.140625" style="84"/>
    <col min="769" max="769" width="8.28515625" style="84" customWidth="1"/>
    <col min="770" max="770" width="15.5703125" style="84" customWidth="1"/>
    <col min="771" max="771" width="15.28515625" style="84" customWidth="1"/>
    <col min="772" max="772" width="17.42578125" style="84" customWidth="1"/>
    <col min="773" max="773" width="16.140625" style="84" customWidth="1"/>
    <col min="774" max="774" width="16" style="84" customWidth="1"/>
    <col min="775" max="775" width="14.85546875" style="84" customWidth="1"/>
    <col min="776" max="776" width="17.140625" style="84" customWidth="1"/>
    <col min="777" max="777" width="15" style="84" customWidth="1"/>
    <col min="778" max="778" width="12.42578125" style="84" customWidth="1"/>
    <col min="779" max="779" width="12" style="84" customWidth="1"/>
    <col min="780" max="780" width="11.85546875" style="84" customWidth="1"/>
    <col min="781" max="1024" width="9.140625" style="84"/>
    <col min="1025" max="1025" width="8.28515625" style="84" customWidth="1"/>
    <col min="1026" max="1026" width="15.5703125" style="84" customWidth="1"/>
    <col min="1027" max="1027" width="15.28515625" style="84" customWidth="1"/>
    <col min="1028" max="1028" width="17.42578125" style="84" customWidth="1"/>
    <col min="1029" max="1029" width="16.140625" style="84" customWidth="1"/>
    <col min="1030" max="1030" width="16" style="84" customWidth="1"/>
    <col min="1031" max="1031" width="14.85546875" style="84" customWidth="1"/>
    <col min="1032" max="1032" width="17.140625" style="84" customWidth="1"/>
    <col min="1033" max="1033" width="15" style="84" customWidth="1"/>
    <col min="1034" max="1034" width="12.42578125" style="84" customWidth="1"/>
    <col min="1035" max="1035" width="12" style="84" customWidth="1"/>
    <col min="1036" max="1036" width="11.85546875" style="84" customWidth="1"/>
    <col min="1037" max="1280" width="9.140625" style="84"/>
    <col min="1281" max="1281" width="8.28515625" style="84" customWidth="1"/>
    <col min="1282" max="1282" width="15.5703125" style="84" customWidth="1"/>
    <col min="1283" max="1283" width="15.28515625" style="84" customWidth="1"/>
    <col min="1284" max="1284" width="17.42578125" style="84" customWidth="1"/>
    <col min="1285" max="1285" width="16.140625" style="84" customWidth="1"/>
    <col min="1286" max="1286" width="16" style="84" customWidth="1"/>
    <col min="1287" max="1287" width="14.85546875" style="84" customWidth="1"/>
    <col min="1288" max="1288" width="17.140625" style="84" customWidth="1"/>
    <col min="1289" max="1289" width="15" style="84" customWidth="1"/>
    <col min="1290" max="1290" width="12.42578125" style="84" customWidth="1"/>
    <col min="1291" max="1291" width="12" style="84" customWidth="1"/>
    <col min="1292" max="1292" width="11.85546875" style="84" customWidth="1"/>
    <col min="1293" max="1536" width="9.140625" style="84"/>
    <col min="1537" max="1537" width="8.28515625" style="84" customWidth="1"/>
    <col min="1538" max="1538" width="15.5703125" style="84" customWidth="1"/>
    <col min="1539" max="1539" width="15.28515625" style="84" customWidth="1"/>
    <col min="1540" max="1540" width="17.42578125" style="84" customWidth="1"/>
    <col min="1541" max="1541" width="16.140625" style="84" customWidth="1"/>
    <col min="1542" max="1542" width="16" style="84" customWidth="1"/>
    <col min="1543" max="1543" width="14.85546875" style="84" customWidth="1"/>
    <col min="1544" max="1544" width="17.140625" style="84" customWidth="1"/>
    <col min="1545" max="1545" width="15" style="84" customWidth="1"/>
    <col min="1546" max="1546" width="12.42578125" style="84" customWidth="1"/>
    <col min="1547" max="1547" width="12" style="84" customWidth="1"/>
    <col min="1548" max="1548" width="11.85546875" style="84" customWidth="1"/>
    <col min="1549" max="1792" width="9.140625" style="84"/>
    <col min="1793" max="1793" width="8.28515625" style="84" customWidth="1"/>
    <col min="1794" max="1794" width="15.5703125" style="84" customWidth="1"/>
    <col min="1795" max="1795" width="15.28515625" style="84" customWidth="1"/>
    <col min="1796" max="1796" width="17.42578125" style="84" customWidth="1"/>
    <col min="1797" max="1797" width="16.140625" style="84" customWidth="1"/>
    <col min="1798" max="1798" width="16" style="84" customWidth="1"/>
    <col min="1799" max="1799" width="14.85546875" style="84" customWidth="1"/>
    <col min="1800" max="1800" width="17.140625" style="84" customWidth="1"/>
    <col min="1801" max="1801" width="15" style="84" customWidth="1"/>
    <col min="1802" max="1802" width="12.42578125" style="84" customWidth="1"/>
    <col min="1803" max="1803" width="12" style="84" customWidth="1"/>
    <col min="1804" max="1804" width="11.85546875" style="84" customWidth="1"/>
    <col min="1805" max="2048" width="9.140625" style="84"/>
    <col min="2049" max="2049" width="8.28515625" style="84" customWidth="1"/>
    <col min="2050" max="2050" width="15.5703125" style="84" customWidth="1"/>
    <col min="2051" max="2051" width="15.28515625" style="84" customWidth="1"/>
    <col min="2052" max="2052" width="17.42578125" style="84" customWidth="1"/>
    <col min="2053" max="2053" width="16.140625" style="84" customWidth="1"/>
    <col min="2054" max="2054" width="16" style="84" customWidth="1"/>
    <col min="2055" max="2055" width="14.85546875" style="84" customWidth="1"/>
    <col min="2056" max="2056" width="17.140625" style="84" customWidth="1"/>
    <col min="2057" max="2057" width="15" style="84" customWidth="1"/>
    <col min="2058" max="2058" width="12.42578125" style="84" customWidth="1"/>
    <col min="2059" max="2059" width="12" style="84" customWidth="1"/>
    <col min="2060" max="2060" width="11.85546875" style="84" customWidth="1"/>
    <col min="2061" max="2304" width="9.140625" style="84"/>
    <col min="2305" max="2305" width="8.28515625" style="84" customWidth="1"/>
    <col min="2306" max="2306" width="15.5703125" style="84" customWidth="1"/>
    <col min="2307" max="2307" width="15.28515625" style="84" customWidth="1"/>
    <col min="2308" max="2308" width="17.42578125" style="84" customWidth="1"/>
    <col min="2309" max="2309" width="16.140625" style="84" customWidth="1"/>
    <col min="2310" max="2310" width="16" style="84" customWidth="1"/>
    <col min="2311" max="2311" width="14.85546875" style="84" customWidth="1"/>
    <col min="2312" max="2312" width="17.140625" style="84" customWidth="1"/>
    <col min="2313" max="2313" width="15" style="84" customWidth="1"/>
    <col min="2314" max="2314" width="12.42578125" style="84" customWidth="1"/>
    <col min="2315" max="2315" width="12" style="84" customWidth="1"/>
    <col min="2316" max="2316" width="11.85546875" style="84" customWidth="1"/>
    <col min="2317" max="2560" width="9.140625" style="84"/>
    <col min="2561" max="2561" width="8.28515625" style="84" customWidth="1"/>
    <col min="2562" max="2562" width="15.5703125" style="84" customWidth="1"/>
    <col min="2563" max="2563" width="15.28515625" style="84" customWidth="1"/>
    <col min="2564" max="2564" width="17.42578125" style="84" customWidth="1"/>
    <col min="2565" max="2565" width="16.140625" style="84" customWidth="1"/>
    <col min="2566" max="2566" width="16" style="84" customWidth="1"/>
    <col min="2567" max="2567" width="14.85546875" style="84" customWidth="1"/>
    <col min="2568" max="2568" width="17.140625" style="84" customWidth="1"/>
    <col min="2569" max="2569" width="15" style="84" customWidth="1"/>
    <col min="2570" max="2570" width="12.42578125" style="84" customWidth="1"/>
    <col min="2571" max="2571" width="12" style="84" customWidth="1"/>
    <col min="2572" max="2572" width="11.85546875" style="84" customWidth="1"/>
    <col min="2573" max="2816" width="9.140625" style="84"/>
    <col min="2817" max="2817" width="8.28515625" style="84" customWidth="1"/>
    <col min="2818" max="2818" width="15.5703125" style="84" customWidth="1"/>
    <col min="2819" max="2819" width="15.28515625" style="84" customWidth="1"/>
    <col min="2820" max="2820" width="17.42578125" style="84" customWidth="1"/>
    <col min="2821" max="2821" width="16.140625" style="84" customWidth="1"/>
    <col min="2822" max="2822" width="16" style="84" customWidth="1"/>
    <col min="2823" max="2823" width="14.85546875" style="84" customWidth="1"/>
    <col min="2824" max="2824" width="17.140625" style="84" customWidth="1"/>
    <col min="2825" max="2825" width="15" style="84" customWidth="1"/>
    <col min="2826" max="2826" width="12.42578125" style="84" customWidth="1"/>
    <col min="2827" max="2827" width="12" style="84" customWidth="1"/>
    <col min="2828" max="2828" width="11.85546875" style="84" customWidth="1"/>
    <col min="2829" max="3072" width="9.140625" style="84"/>
    <col min="3073" max="3073" width="8.28515625" style="84" customWidth="1"/>
    <col min="3074" max="3074" width="15.5703125" style="84" customWidth="1"/>
    <col min="3075" max="3075" width="15.28515625" style="84" customWidth="1"/>
    <col min="3076" max="3076" width="17.42578125" style="84" customWidth="1"/>
    <col min="3077" max="3077" width="16.140625" style="84" customWidth="1"/>
    <col min="3078" max="3078" width="16" style="84" customWidth="1"/>
    <col min="3079" max="3079" width="14.85546875" style="84" customWidth="1"/>
    <col min="3080" max="3080" width="17.140625" style="84" customWidth="1"/>
    <col min="3081" max="3081" width="15" style="84" customWidth="1"/>
    <col min="3082" max="3082" width="12.42578125" style="84" customWidth="1"/>
    <col min="3083" max="3083" width="12" style="84" customWidth="1"/>
    <col min="3084" max="3084" width="11.85546875" style="84" customWidth="1"/>
    <col min="3085" max="3328" width="9.140625" style="84"/>
    <col min="3329" max="3329" width="8.28515625" style="84" customWidth="1"/>
    <col min="3330" max="3330" width="15.5703125" style="84" customWidth="1"/>
    <col min="3331" max="3331" width="15.28515625" style="84" customWidth="1"/>
    <col min="3332" max="3332" width="17.42578125" style="84" customWidth="1"/>
    <col min="3333" max="3333" width="16.140625" style="84" customWidth="1"/>
    <col min="3334" max="3334" width="16" style="84" customWidth="1"/>
    <col min="3335" max="3335" width="14.85546875" style="84" customWidth="1"/>
    <col min="3336" max="3336" width="17.140625" style="84" customWidth="1"/>
    <col min="3337" max="3337" width="15" style="84" customWidth="1"/>
    <col min="3338" max="3338" width="12.42578125" style="84" customWidth="1"/>
    <col min="3339" max="3339" width="12" style="84" customWidth="1"/>
    <col min="3340" max="3340" width="11.85546875" style="84" customWidth="1"/>
    <col min="3341" max="3584" width="9.140625" style="84"/>
    <col min="3585" max="3585" width="8.28515625" style="84" customWidth="1"/>
    <col min="3586" max="3586" width="15.5703125" style="84" customWidth="1"/>
    <col min="3587" max="3587" width="15.28515625" style="84" customWidth="1"/>
    <col min="3588" max="3588" width="17.42578125" style="84" customWidth="1"/>
    <col min="3589" max="3589" width="16.140625" style="84" customWidth="1"/>
    <col min="3590" max="3590" width="16" style="84" customWidth="1"/>
    <col min="3591" max="3591" width="14.85546875" style="84" customWidth="1"/>
    <col min="3592" max="3592" width="17.140625" style="84" customWidth="1"/>
    <col min="3593" max="3593" width="15" style="84" customWidth="1"/>
    <col min="3594" max="3594" width="12.42578125" style="84" customWidth="1"/>
    <col min="3595" max="3595" width="12" style="84" customWidth="1"/>
    <col min="3596" max="3596" width="11.85546875" style="84" customWidth="1"/>
    <col min="3597" max="3840" width="9.140625" style="84"/>
    <col min="3841" max="3841" width="8.28515625" style="84" customWidth="1"/>
    <col min="3842" max="3842" width="15.5703125" style="84" customWidth="1"/>
    <col min="3843" max="3843" width="15.28515625" style="84" customWidth="1"/>
    <col min="3844" max="3844" width="17.42578125" style="84" customWidth="1"/>
    <col min="3845" max="3845" width="16.140625" style="84" customWidth="1"/>
    <col min="3846" max="3846" width="16" style="84" customWidth="1"/>
    <col min="3847" max="3847" width="14.85546875" style="84" customWidth="1"/>
    <col min="3848" max="3848" width="17.140625" style="84" customWidth="1"/>
    <col min="3849" max="3849" width="15" style="84" customWidth="1"/>
    <col min="3850" max="3850" width="12.42578125" style="84" customWidth="1"/>
    <col min="3851" max="3851" width="12" style="84" customWidth="1"/>
    <col min="3852" max="3852" width="11.85546875" style="84" customWidth="1"/>
    <col min="3853" max="4096" width="9.140625" style="84"/>
    <col min="4097" max="4097" width="8.28515625" style="84" customWidth="1"/>
    <col min="4098" max="4098" width="15.5703125" style="84" customWidth="1"/>
    <col min="4099" max="4099" width="15.28515625" style="84" customWidth="1"/>
    <col min="4100" max="4100" width="17.42578125" style="84" customWidth="1"/>
    <col min="4101" max="4101" width="16.140625" style="84" customWidth="1"/>
    <col min="4102" max="4102" width="16" style="84" customWidth="1"/>
    <col min="4103" max="4103" width="14.85546875" style="84" customWidth="1"/>
    <col min="4104" max="4104" width="17.140625" style="84" customWidth="1"/>
    <col min="4105" max="4105" width="15" style="84" customWidth="1"/>
    <col min="4106" max="4106" width="12.42578125" style="84" customWidth="1"/>
    <col min="4107" max="4107" width="12" style="84" customWidth="1"/>
    <col min="4108" max="4108" width="11.85546875" style="84" customWidth="1"/>
    <col min="4109" max="4352" width="9.140625" style="84"/>
    <col min="4353" max="4353" width="8.28515625" style="84" customWidth="1"/>
    <col min="4354" max="4354" width="15.5703125" style="84" customWidth="1"/>
    <col min="4355" max="4355" width="15.28515625" style="84" customWidth="1"/>
    <col min="4356" max="4356" width="17.42578125" style="84" customWidth="1"/>
    <col min="4357" max="4357" width="16.140625" style="84" customWidth="1"/>
    <col min="4358" max="4358" width="16" style="84" customWidth="1"/>
    <col min="4359" max="4359" width="14.85546875" style="84" customWidth="1"/>
    <col min="4360" max="4360" width="17.140625" style="84" customWidth="1"/>
    <col min="4361" max="4361" width="15" style="84" customWidth="1"/>
    <col min="4362" max="4362" width="12.42578125" style="84" customWidth="1"/>
    <col min="4363" max="4363" width="12" style="84" customWidth="1"/>
    <col min="4364" max="4364" width="11.85546875" style="84" customWidth="1"/>
    <col min="4365" max="4608" width="9.140625" style="84"/>
    <col min="4609" max="4609" width="8.28515625" style="84" customWidth="1"/>
    <col min="4610" max="4610" width="15.5703125" style="84" customWidth="1"/>
    <col min="4611" max="4611" width="15.28515625" style="84" customWidth="1"/>
    <col min="4612" max="4612" width="17.42578125" style="84" customWidth="1"/>
    <col min="4613" max="4613" width="16.140625" style="84" customWidth="1"/>
    <col min="4614" max="4614" width="16" style="84" customWidth="1"/>
    <col min="4615" max="4615" width="14.85546875" style="84" customWidth="1"/>
    <col min="4616" max="4616" width="17.140625" style="84" customWidth="1"/>
    <col min="4617" max="4617" width="15" style="84" customWidth="1"/>
    <col min="4618" max="4618" width="12.42578125" style="84" customWidth="1"/>
    <col min="4619" max="4619" width="12" style="84" customWidth="1"/>
    <col min="4620" max="4620" width="11.85546875" style="84" customWidth="1"/>
    <col min="4621" max="4864" width="9.140625" style="84"/>
    <col min="4865" max="4865" width="8.28515625" style="84" customWidth="1"/>
    <col min="4866" max="4866" width="15.5703125" style="84" customWidth="1"/>
    <col min="4867" max="4867" width="15.28515625" style="84" customWidth="1"/>
    <col min="4868" max="4868" width="17.42578125" style="84" customWidth="1"/>
    <col min="4869" max="4869" width="16.140625" style="84" customWidth="1"/>
    <col min="4870" max="4870" width="16" style="84" customWidth="1"/>
    <col min="4871" max="4871" width="14.85546875" style="84" customWidth="1"/>
    <col min="4872" max="4872" width="17.140625" style="84" customWidth="1"/>
    <col min="4873" max="4873" width="15" style="84" customWidth="1"/>
    <col min="4874" max="4874" width="12.42578125" style="84" customWidth="1"/>
    <col min="4875" max="4875" width="12" style="84" customWidth="1"/>
    <col min="4876" max="4876" width="11.85546875" style="84" customWidth="1"/>
    <col min="4877" max="5120" width="9.140625" style="84"/>
    <col min="5121" max="5121" width="8.28515625" style="84" customWidth="1"/>
    <col min="5122" max="5122" width="15.5703125" style="84" customWidth="1"/>
    <col min="5123" max="5123" width="15.28515625" style="84" customWidth="1"/>
    <col min="5124" max="5124" width="17.42578125" style="84" customWidth="1"/>
    <col min="5125" max="5125" width="16.140625" style="84" customWidth="1"/>
    <col min="5126" max="5126" width="16" style="84" customWidth="1"/>
    <col min="5127" max="5127" width="14.85546875" style="84" customWidth="1"/>
    <col min="5128" max="5128" width="17.140625" style="84" customWidth="1"/>
    <col min="5129" max="5129" width="15" style="84" customWidth="1"/>
    <col min="5130" max="5130" width="12.42578125" style="84" customWidth="1"/>
    <col min="5131" max="5131" width="12" style="84" customWidth="1"/>
    <col min="5132" max="5132" width="11.85546875" style="84" customWidth="1"/>
    <col min="5133" max="5376" width="9.140625" style="84"/>
    <col min="5377" max="5377" width="8.28515625" style="84" customWidth="1"/>
    <col min="5378" max="5378" width="15.5703125" style="84" customWidth="1"/>
    <col min="5379" max="5379" width="15.28515625" style="84" customWidth="1"/>
    <col min="5380" max="5380" width="17.42578125" style="84" customWidth="1"/>
    <col min="5381" max="5381" width="16.140625" style="84" customWidth="1"/>
    <col min="5382" max="5382" width="16" style="84" customWidth="1"/>
    <col min="5383" max="5383" width="14.85546875" style="84" customWidth="1"/>
    <col min="5384" max="5384" width="17.140625" style="84" customWidth="1"/>
    <col min="5385" max="5385" width="15" style="84" customWidth="1"/>
    <col min="5386" max="5386" width="12.42578125" style="84" customWidth="1"/>
    <col min="5387" max="5387" width="12" style="84" customWidth="1"/>
    <col min="5388" max="5388" width="11.85546875" style="84" customWidth="1"/>
    <col min="5389" max="5632" width="9.140625" style="84"/>
    <col min="5633" max="5633" width="8.28515625" style="84" customWidth="1"/>
    <col min="5634" max="5634" width="15.5703125" style="84" customWidth="1"/>
    <col min="5635" max="5635" width="15.28515625" style="84" customWidth="1"/>
    <col min="5636" max="5636" width="17.42578125" style="84" customWidth="1"/>
    <col min="5637" max="5637" width="16.140625" style="84" customWidth="1"/>
    <col min="5638" max="5638" width="16" style="84" customWidth="1"/>
    <col min="5639" max="5639" width="14.85546875" style="84" customWidth="1"/>
    <col min="5640" max="5640" width="17.140625" style="84" customWidth="1"/>
    <col min="5641" max="5641" width="15" style="84" customWidth="1"/>
    <col min="5642" max="5642" width="12.42578125" style="84" customWidth="1"/>
    <col min="5643" max="5643" width="12" style="84" customWidth="1"/>
    <col min="5644" max="5644" width="11.85546875" style="84" customWidth="1"/>
    <col min="5645" max="5888" width="9.140625" style="84"/>
    <col min="5889" max="5889" width="8.28515625" style="84" customWidth="1"/>
    <col min="5890" max="5890" width="15.5703125" style="84" customWidth="1"/>
    <col min="5891" max="5891" width="15.28515625" style="84" customWidth="1"/>
    <col min="5892" max="5892" width="17.42578125" style="84" customWidth="1"/>
    <col min="5893" max="5893" width="16.140625" style="84" customWidth="1"/>
    <col min="5894" max="5894" width="16" style="84" customWidth="1"/>
    <col min="5895" max="5895" width="14.85546875" style="84" customWidth="1"/>
    <col min="5896" max="5896" width="17.140625" style="84" customWidth="1"/>
    <col min="5897" max="5897" width="15" style="84" customWidth="1"/>
    <col min="5898" max="5898" width="12.42578125" style="84" customWidth="1"/>
    <col min="5899" max="5899" width="12" style="84" customWidth="1"/>
    <col min="5900" max="5900" width="11.85546875" style="84" customWidth="1"/>
    <col min="5901" max="6144" width="9.140625" style="84"/>
    <col min="6145" max="6145" width="8.28515625" style="84" customWidth="1"/>
    <col min="6146" max="6146" width="15.5703125" style="84" customWidth="1"/>
    <col min="6147" max="6147" width="15.28515625" style="84" customWidth="1"/>
    <col min="6148" max="6148" width="17.42578125" style="84" customWidth="1"/>
    <col min="6149" max="6149" width="16.140625" style="84" customWidth="1"/>
    <col min="6150" max="6150" width="16" style="84" customWidth="1"/>
    <col min="6151" max="6151" width="14.85546875" style="84" customWidth="1"/>
    <col min="6152" max="6152" width="17.140625" style="84" customWidth="1"/>
    <col min="6153" max="6153" width="15" style="84" customWidth="1"/>
    <col min="6154" max="6154" width="12.42578125" style="84" customWidth="1"/>
    <col min="6155" max="6155" width="12" style="84" customWidth="1"/>
    <col min="6156" max="6156" width="11.85546875" style="84" customWidth="1"/>
    <col min="6157" max="6400" width="9.140625" style="84"/>
    <col min="6401" max="6401" width="8.28515625" style="84" customWidth="1"/>
    <col min="6402" max="6402" width="15.5703125" style="84" customWidth="1"/>
    <col min="6403" max="6403" width="15.28515625" style="84" customWidth="1"/>
    <col min="6404" max="6404" width="17.42578125" style="84" customWidth="1"/>
    <col min="6405" max="6405" width="16.140625" style="84" customWidth="1"/>
    <col min="6406" max="6406" width="16" style="84" customWidth="1"/>
    <col min="6407" max="6407" width="14.85546875" style="84" customWidth="1"/>
    <col min="6408" max="6408" width="17.140625" style="84" customWidth="1"/>
    <col min="6409" max="6409" width="15" style="84" customWidth="1"/>
    <col min="6410" max="6410" width="12.42578125" style="84" customWidth="1"/>
    <col min="6411" max="6411" width="12" style="84" customWidth="1"/>
    <col min="6412" max="6412" width="11.85546875" style="84" customWidth="1"/>
    <col min="6413" max="6656" width="9.140625" style="84"/>
    <col min="6657" max="6657" width="8.28515625" style="84" customWidth="1"/>
    <col min="6658" max="6658" width="15.5703125" style="84" customWidth="1"/>
    <col min="6659" max="6659" width="15.28515625" style="84" customWidth="1"/>
    <col min="6660" max="6660" width="17.42578125" style="84" customWidth="1"/>
    <col min="6661" max="6661" width="16.140625" style="84" customWidth="1"/>
    <col min="6662" max="6662" width="16" style="84" customWidth="1"/>
    <col min="6663" max="6663" width="14.85546875" style="84" customWidth="1"/>
    <col min="6664" max="6664" width="17.140625" style="84" customWidth="1"/>
    <col min="6665" max="6665" width="15" style="84" customWidth="1"/>
    <col min="6666" max="6666" width="12.42578125" style="84" customWidth="1"/>
    <col min="6667" max="6667" width="12" style="84" customWidth="1"/>
    <col min="6668" max="6668" width="11.85546875" style="84" customWidth="1"/>
    <col min="6669" max="6912" width="9.140625" style="84"/>
    <col min="6913" max="6913" width="8.28515625" style="84" customWidth="1"/>
    <col min="6914" max="6914" width="15.5703125" style="84" customWidth="1"/>
    <col min="6915" max="6915" width="15.28515625" style="84" customWidth="1"/>
    <col min="6916" max="6916" width="17.42578125" style="84" customWidth="1"/>
    <col min="6917" max="6917" width="16.140625" style="84" customWidth="1"/>
    <col min="6918" max="6918" width="16" style="84" customWidth="1"/>
    <col min="6919" max="6919" width="14.85546875" style="84" customWidth="1"/>
    <col min="6920" max="6920" width="17.140625" style="84" customWidth="1"/>
    <col min="6921" max="6921" width="15" style="84" customWidth="1"/>
    <col min="6922" max="6922" width="12.42578125" style="84" customWidth="1"/>
    <col min="6923" max="6923" width="12" style="84" customWidth="1"/>
    <col min="6924" max="6924" width="11.85546875" style="84" customWidth="1"/>
    <col min="6925" max="7168" width="9.140625" style="84"/>
    <col min="7169" max="7169" width="8.28515625" style="84" customWidth="1"/>
    <col min="7170" max="7170" width="15.5703125" style="84" customWidth="1"/>
    <col min="7171" max="7171" width="15.28515625" style="84" customWidth="1"/>
    <col min="7172" max="7172" width="17.42578125" style="84" customWidth="1"/>
    <col min="7173" max="7173" width="16.140625" style="84" customWidth="1"/>
    <col min="7174" max="7174" width="16" style="84" customWidth="1"/>
    <col min="7175" max="7175" width="14.85546875" style="84" customWidth="1"/>
    <col min="7176" max="7176" width="17.140625" style="84" customWidth="1"/>
    <col min="7177" max="7177" width="15" style="84" customWidth="1"/>
    <col min="7178" max="7178" width="12.42578125" style="84" customWidth="1"/>
    <col min="7179" max="7179" width="12" style="84" customWidth="1"/>
    <col min="7180" max="7180" width="11.85546875" style="84" customWidth="1"/>
    <col min="7181" max="7424" width="9.140625" style="84"/>
    <col min="7425" max="7425" width="8.28515625" style="84" customWidth="1"/>
    <col min="7426" max="7426" width="15.5703125" style="84" customWidth="1"/>
    <col min="7427" max="7427" width="15.28515625" style="84" customWidth="1"/>
    <col min="7428" max="7428" width="17.42578125" style="84" customWidth="1"/>
    <col min="7429" max="7429" width="16.140625" style="84" customWidth="1"/>
    <col min="7430" max="7430" width="16" style="84" customWidth="1"/>
    <col min="7431" max="7431" width="14.85546875" style="84" customWidth="1"/>
    <col min="7432" max="7432" width="17.140625" style="84" customWidth="1"/>
    <col min="7433" max="7433" width="15" style="84" customWidth="1"/>
    <col min="7434" max="7434" width="12.42578125" style="84" customWidth="1"/>
    <col min="7435" max="7435" width="12" style="84" customWidth="1"/>
    <col min="7436" max="7436" width="11.85546875" style="84" customWidth="1"/>
    <col min="7437" max="7680" width="9.140625" style="84"/>
    <col min="7681" max="7681" width="8.28515625" style="84" customWidth="1"/>
    <col min="7682" max="7682" width="15.5703125" style="84" customWidth="1"/>
    <col min="7683" max="7683" width="15.28515625" style="84" customWidth="1"/>
    <col min="7684" max="7684" width="17.42578125" style="84" customWidth="1"/>
    <col min="7685" max="7685" width="16.140625" style="84" customWidth="1"/>
    <col min="7686" max="7686" width="16" style="84" customWidth="1"/>
    <col min="7687" max="7687" width="14.85546875" style="84" customWidth="1"/>
    <col min="7688" max="7688" width="17.140625" style="84" customWidth="1"/>
    <col min="7689" max="7689" width="15" style="84" customWidth="1"/>
    <col min="7690" max="7690" width="12.42578125" style="84" customWidth="1"/>
    <col min="7691" max="7691" width="12" style="84" customWidth="1"/>
    <col min="7692" max="7692" width="11.85546875" style="84" customWidth="1"/>
    <col min="7693" max="7936" width="9.140625" style="84"/>
    <col min="7937" max="7937" width="8.28515625" style="84" customWidth="1"/>
    <col min="7938" max="7938" width="15.5703125" style="84" customWidth="1"/>
    <col min="7939" max="7939" width="15.28515625" style="84" customWidth="1"/>
    <col min="7940" max="7940" width="17.42578125" style="84" customWidth="1"/>
    <col min="7941" max="7941" width="16.140625" style="84" customWidth="1"/>
    <col min="7942" max="7942" width="16" style="84" customWidth="1"/>
    <col min="7943" max="7943" width="14.85546875" style="84" customWidth="1"/>
    <col min="7944" max="7944" width="17.140625" style="84" customWidth="1"/>
    <col min="7945" max="7945" width="15" style="84" customWidth="1"/>
    <col min="7946" max="7946" width="12.42578125" style="84" customWidth="1"/>
    <col min="7947" max="7947" width="12" style="84" customWidth="1"/>
    <col min="7948" max="7948" width="11.85546875" style="84" customWidth="1"/>
    <col min="7949" max="8192" width="9.140625" style="84"/>
    <col min="8193" max="8193" width="8.28515625" style="84" customWidth="1"/>
    <col min="8194" max="8194" width="15.5703125" style="84" customWidth="1"/>
    <col min="8195" max="8195" width="15.28515625" style="84" customWidth="1"/>
    <col min="8196" max="8196" width="17.42578125" style="84" customWidth="1"/>
    <col min="8197" max="8197" width="16.140625" style="84" customWidth="1"/>
    <col min="8198" max="8198" width="16" style="84" customWidth="1"/>
    <col min="8199" max="8199" width="14.85546875" style="84" customWidth="1"/>
    <col min="8200" max="8200" width="17.140625" style="84" customWidth="1"/>
    <col min="8201" max="8201" width="15" style="84" customWidth="1"/>
    <col min="8202" max="8202" width="12.42578125" style="84" customWidth="1"/>
    <col min="8203" max="8203" width="12" style="84" customWidth="1"/>
    <col min="8204" max="8204" width="11.85546875" style="84" customWidth="1"/>
    <col min="8205" max="8448" width="9.140625" style="84"/>
    <col min="8449" max="8449" width="8.28515625" style="84" customWidth="1"/>
    <col min="8450" max="8450" width="15.5703125" style="84" customWidth="1"/>
    <col min="8451" max="8451" width="15.28515625" style="84" customWidth="1"/>
    <col min="8452" max="8452" width="17.42578125" style="84" customWidth="1"/>
    <col min="8453" max="8453" width="16.140625" style="84" customWidth="1"/>
    <col min="8454" max="8454" width="16" style="84" customWidth="1"/>
    <col min="8455" max="8455" width="14.85546875" style="84" customWidth="1"/>
    <col min="8456" max="8456" width="17.140625" style="84" customWidth="1"/>
    <col min="8457" max="8457" width="15" style="84" customWidth="1"/>
    <col min="8458" max="8458" width="12.42578125" style="84" customWidth="1"/>
    <col min="8459" max="8459" width="12" style="84" customWidth="1"/>
    <col min="8460" max="8460" width="11.85546875" style="84" customWidth="1"/>
    <col min="8461" max="8704" width="9.140625" style="84"/>
    <col min="8705" max="8705" width="8.28515625" style="84" customWidth="1"/>
    <col min="8706" max="8706" width="15.5703125" style="84" customWidth="1"/>
    <col min="8707" max="8707" width="15.28515625" style="84" customWidth="1"/>
    <col min="8708" max="8708" width="17.42578125" style="84" customWidth="1"/>
    <col min="8709" max="8709" width="16.140625" style="84" customWidth="1"/>
    <col min="8710" max="8710" width="16" style="84" customWidth="1"/>
    <col min="8711" max="8711" width="14.85546875" style="84" customWidth="1"/>
    <col min="8712" max="8712" width="17.140625" style="84" customWidth="1"/>
    <col min="8713" max="8713" width="15" style="84" customWidth="1"/>
    <col min="8714" max="8714" width="12.42578125" style="84" customWidth="1"/>
    <col min="8715" max="8715" width="12" style="84" customWidth="1"/>
    <col min="8716" max="8716" width="11.85546875" style="84" customWidth="1"/>
    <col min="8717" max="8960" width="9.140625" style="84"/>
    <col min="8961" max="8961" width="8.28515625" style="84" customWidth="1"/>
    <col min="8962" max="8962" width="15.5703125" style="84" customWidth="1"/>
    <col min="8963" max="8963" width="15.28515625" style="84" customWidth="1"/>
    <col min="8964" max="8964" width="17.42578125" style="84" customWidth="1"/>
    <col min="8965" max="8965" width="16.140625" style="84" customWidth="1"/>
    <col min="8966" max="8966" width="16" style="84" customWidth="1"/>
    <col min="8967" max="8967" width="14.85546875" style="84" customWidth="1"/>
    <col min="8968" max="8968" width="17.140625" style="84" customWidth="1"/>
    <col min="8969" max="8969" width="15" style="84" customWidth="1"/>
    <col min="8970" max="8970" width="12.42578125" style="84" customWidth="1"/>
    <col min="8971" max="8971" width="12" style="84" customWidth="1"/>
    <col min="8972" max="8972" width="11.85546875" style="84" customWidth="1"/>
    <col min="8973" max="9216" width="9.140625" style="84"/>
    <col min="9217" max="9217" width="8.28515625" style="84" customWidth="1"/>
    <col min="9218" max="9218" width="15.5703125" style="84" customWidth="1"/>
    <col min="9219" max="9219" width="15.28515625" style="84" customWidth="1"/>
    <col min="9220" max="9220" width="17.42578125" style="84" customWidth="1"/>
    <col min="9221" max="9221" width="16.140625" style="84" customWidth="1"/>
    <col min="9222" max="9222" width="16" style="84" customWidth="1"/>
    <col min="9223" max="9223" width="14.85546875" style="84" customWidth="1"/>
    <col min="9224" max="9224" width="17.140625" style="84" customWidth="1"/>
    <col min="9225" max="9225" width="15" style="84" customWidth="1"/>
    <col min="9226" max="9226" width="12.42578125" style="84" customWidth="1"/>
    <col min="9227" max="9227" width="12" style="84" customWidth="1"/>
    <col min="9228" max="9228" width="11.85546875" style="84" customWidth="1"/>
    <col min="9229" max="9472" width="9.140625" style="84"/>
    <col min="9473" max="9473" width="8.28515625" style="84" customWidth="1"/>
    <col min="9474" max="9474" width="15.5703125" style="84" customWidth="1"/>
    <col min="9475" max="9475" width="15.28515625" style="84" customWidth="1"/>
    <col min="9476" max="9476" width="17.42578125" style="84" customWidth="1"/>
    <col min="9477" max="9477" width="16.140625" style="84" customWidth="1"/>
    <col min="9478" max="9478" width="16" style="84" customWidth="1"/>
    <col min="9479" max="9479" width="14.85546875" style="84" customWidth="1"/>
    <col min="9480" max="9480" width="17.140625" style="84" customWidth="1"/>
    <col min="9481" max="9481" width="15" style="84" customWidth="1"/>
    <col min="9482" max="9482" width="12.42578125" style="84" customWidth="1"/>
    <col min="9483" max="9483" width="12" style="84" customWidth="1"/>
    <col min="9484" max="9484" width="11.85546875" style="84" customWidth="1"/>
    <col min="9485" max="9728" width="9.140625" style="84"/>
    <col min="9729" max="9729" width="8.28515625" style="84" customWidth="1"/>
    <col min="9730" max="9730" width="15.5703125" style="84" customWidth="1"/>
    <col min="9731" max="9731" width="15.28515625" style="84" customWidth="1"/>
    <col min="9732" max="9732" width="17.42578125" style="84" customWidth="1"/>
    <col min="9733" max="9733" width="16.140625" style="84" customWidth="1"/>
    <col min="9734" max="9734" width="16" style="84" customWidth="1"/>
    <col min="9735" max="9735" width="14.85546875" style="84" customWidth="1"/>
    <col min="9736" max="9736" width="17.140625" style="84" customWidth="1"/>
    <col min="9737" max="9737" width="15" style="84" customWidth="1"/>
    <col min="9738" max="9738" width="12.42578125" style="84" customWidth="1"/>
    <col min="9739" max="9739" width="12" style="84" customWidth="1"/>
    <col min="9740" max="9740" width="11.85546875" style="84" customWidth="1"/>
    <col min="9741" max="9984" width="9.140625" style="84"/>
    <col min="9985" max="9985" width="8.28515625" style="84" customWidth="1"/>
    <col min="9986" max="9986" width="15.5703125" style="84" customWidth="1"/>
    <col min="9987" max="9987" width="15.28515625" style="84" customWidth="1"/>
    <col min="9988" max="9988" width="17.42578125" style="84" customWidth="1"/>
    <col min="9989" max="9989" width="16.140625" style="84" customWidth="1"/>
    <col min="9990" max="9990" width="16" style="84" customWidth="1"/>
    <col min="9991" max="9991" width="14.85546875" style="84" customWidth="1"/>
    <col min="9992" max="9992" width="17.140625" style="84" customWidth="1"/>
    <col min="9993" max="9993" width="15" style="84" customWidth="1"/>
    <col min="9994" max="9994" width="12.42578125" style="84" customWidth="1"/>
    <col min="9995" max="9995" width="12" style="84" customWidth="1"/>
    <col min="9996" max="9996" width="11.85546875" style="84" customWidth="1"/>
    <col min="9997" max="10240" width="9.140625" style="84"/>
    <col min="10241" max="10241" width="8.28515625" style="84" customWidth="1"/>
    <col min="10242" max="10242" width="15.5703125" style="84" customWidth="1"/>
    <col min="10243" max="10243" width="15.28515625" style="84" customWidth="1"/>
    <col min="10244" max="10244" width="17.42578125" style="84" customWidth="1"/>
    <col min="10245" max="10245" width="16.140625" style="84" customWidth="1"/>
    <col min="10246" max="10246" width="16" style="84" customWidth="1"/>
    <col min="10247" max="10247" width="14.85546875" style="84" customWidth="1"/>
    <col min="10248" max="10248" width="17.140625" style="84" customWidth="1"/>
    <col min="10249" max="10249" width="15" style="84" customWidth="1"/>
    <col min="10250" max="10250" width="12.42578125" style="84" customWidth="1"/>
    <col min="10251" max="10251" width="12" style="84" customWidth="1"/>
    <col min="10252" max="10252" width="11.85546875" style="84" customWidth="1"/>
    <col min="10253" max="10496" width="9.140625" style="84"/>
    <col min="10497" max="10497" width="8.28515625" style="84" customWidth="1"/>
    <col min="10498" max="10498" width="15.5703125" style="84" customWidth="1"/>
    <col min="10499" max="10499" width="15.28515625" style="84" customWidth="1"/>
    <col min="10500" max="10500" width="17.42578125" style="84" customWidth="1"/>
    <col min="10501" max="10501" width="16.140625" style="84" customWidth="1"/>
    <col min="10502" max="10502" width="16" style="84" customWidth="1"/>
    <col min="10503" max="10503" width="14.85546875" style="84" customWidth="1"/>
    <col min="10504" max="10504" width="17.140625" style="84" customWidth="1"/>
    <col min="10505" max="10505" width="15" style="84" customWidth="1"/>
    <col min="10506" max="10506" width="12.42578125" style="84" customWidth="1"/>
    <col min="10507" max="10507" width="12" style="84" customWidth="1"/>
    <col min="10508" max="10508" width="11.85546875" style="84" customWidth="1"/>
    <col min="10509" max="10752" width="9.140625" style="84"/>
    <col min="10753" max="10753" width="8.28515625" style="84" customWidth="1"/>
    <col min="10754" max="10754" width="15.5703125" style="84" customWidth="1"/>
    <col min="10755" max="10755" width="15.28515625" style="84" customWidth="1"/>
    <col min="10756" max="10756" width="17.42578125" style="84" customWidth="1"/>
    <col min="10757" max="10757" width="16.140625" style="84" customWidth="1"/>
    <col min="10758" max="10758" width="16" style="84" customWidth="1"/>
    <col min="10759" max="10759" width="14.85546875" style="84" customWidth="1"/>
    <col min="10760" max="10760" width="17.140625" style="84" customWidth="1"/>
    <col min="10761" max="10761" width="15" style="84" customWidth="1"/>
    <col min="10762" max="10762" width="12.42578125" style="84" customWidth="1"/>
    <col min="10763" max="10763" width="12" style="84" customWidth="1"/>
    <col min="10764" max="10764" width="11.85546875" style="84" customWidth="1"/>
    <col min="10765" max="11008" width="9.140625" style="84"/>
    <col min="11009" max="11009" width="8.28515625" style="84" customWidth="1"/>
    <col min="11010" max="11010" width="15.5703125" style="84" customWidth="1"/>
    <col min="11011" max="11011" width="15.28515625" style="84" customWidth="1"/>
    <col min="11012" max="11012" width="17.42578125" style="84" customWidth="1"/>
    <col min="11013" max="11013" width="16.140625" style="84" customWidth="1"/>
    <col min="11014" max="11014" width="16" style="84" customWidth="1"/>
    <col min="11015" max="11015" width="14.85546875" style="84" customWidth="1"/>
    <col min="11016" max="11016" width="17.140625" style="84" customWidth="1"/>
    <col min="11017" max="11017" width="15" style="84" customWidth="1"/>
    <col min="11018" max="11018" width="12.42578125" style="84" customWidth="1"/>
    <col min="11019" max="11019" width="12" style="84" customWidth="1"/>
    <col min="11020" max="11020" width="11.85546875" style="84" customWidth="1"/>
    <col min="11021" max="11264" width="9.140625" style="84"/>
    <col min="11265" max="11265" width="8.28515625" style="84" customWidth="1"/>
    <col min="11266" max="11266" width="15.5703125" style="84" customWidth="1"/>
    <col min="11267" max="11267" width="15.28515625" style="84" customWidth="1"/>
    <col min="11268" max="11268" width="17.42578125" style="84" customWidth="1"/>
    <col min="11269" max="11269" width="16.140625" style="84" customWidth="1"/>
    <col min="11270" max="11270" width="16" style="84" customWidth="1"/>
    <col min="11271" max="11271" width="14.85546875" style="84" customWidth="1"/>
    <col min="11272" max="11272" width="17.140625" style="84" customWidth="1"/>
    <col min="11273" max="11273" width="15" style="84" customWidth="1"/>
    <col min="11274" max="11274" width="12.42578125" style="84" customWidth="1"/>
    <col min="11275" max="11275" width="12" style="84" customWidth="1"/>
    <col min="11276" max="11276" width="11.85546875" style="84" customWidth="1"/>
    <col min="11277" max="11520" width="9.140625" style="84"/>
    <col min="11521" max="11521" width="8.28515625" style="84" customWidth="1"/>
    <col min="11522" max="11522" width="15.5703125" style="84" customWidth="1"/>
    <col min="11523" max="11523" width="15.28515625" style="84" customWidth="1"/>
    <col min="11524" max="11524" width="17.42578125" style="84" customWidth="1"/>
    <col min="11525" max="11525" width="16.140625" style="84" customWidth="1"/>
    <col min="11526" max="11526" width="16" style="84" customWidth="1"/>
    <col min="11527" max="11527" width="14.85546875" style="84" customWidth="1"/>
    <col min="11528" max="11528" width="17.140625" style="84" customWidth="1"/>
    <col min="11529" max="11529" width="15" style="84" customWidth="1"/>
    <col min="11530" max="11530" width="12.42578125" style="84" customWidth="1"/>
    <col min="11531" max="11531" width="12" style="84" customWidth="1"/>
    <col min="11532" max="11532" width="11.85546875" style="84" customWidth="1"/>
    <col min="11533" max="11776" width="9.140625" style="84"/>
    <col min="11777" max="11777" width="8.28515625" style="84" customWidth="1"/>
    <col min="11778" max="11778" width="15.5703125" style="84" customWidth="1"/>
    <col min="11779" max="11779" width="15.28515625" style="84" customWidth="1"/>
    <col min="11780" max="11780" width="17.42578125" style="84" customWidth="1"/>
    <col min="11781" max="11781" width="16.140625" style="84" customWidth="1"/>
    <col min="11782" max="11782" width="16" style="84" customWidth="1"/>
    <col min="11783" max="11783" width="14.85546875" style="84" customWidth="1"/>
    <col min="11784" max="11784" width="17.140625" style="84" customWidth="1"/>
    <col min="11785" max="11785" width="15" style="84" customWidth="1"/>
    <col min="11786" max="11786" width="12.42578125" style="84" customWidth="1"/>
    <col min="11787" max="11787" width="12" style="84" customWidth="1"/>
    <col min="11788" max="11788" width="11.85546875" style="84" customWidth="1"/>
    <col min="11789" max="12032" width="9.140625" style="84"/>
    <col min="12033" max="12033" width="8.28515625" style="84" customWidth="1"/>
    <col min="12034" max="12034" width="15.5703125" style="84" customWidth="1"/>
    <col min="12035" max="12035" width="15.28515625" style="84" customWidth="1"/>
    <col min="12036" max="12036" width="17.42578125" style="84" customWidth="1"/>
    <col min="12037" max="12037" width="16.140625" style="84" customWidth="1"/>
    <col min="12038" max="12038" width="16" style="84" customWidth="1"/>
    <col min="12039" max="12039" width="14.85546875" style="84" customWidth="1"/>
    <col min="12040" max="12040" width="17.140625" style="84" customWidth="1"/>
    <col min="12041" max="12041" width="15" style="84" customWidth="1"/>
    <col min="12042" max="12042" width="12.42578125" style="84" customWidth="1"/>
    <col min="12043" max="12043" width="12" style="84" customWidth="1"/>
    <col min="12044" max="12044" width="11.85546875" style="84" customWidth="1"/>
    <col min="12045" max="12288" width="9.140625" style="84"/>
    <col min="12289" max="12289" width="8.28515625" style="84" customWidth="1"/>
    <col min="12290" max="12290" width="15.5703125" style="84" customWidth="1"/>
    <col min="12291" max="12291" width="15.28515625" style="84" customWidth="1"/>
    <col min="12292" max="12292" width="17.42578125" style="84" customWidth="1"/>
    <col min="12293" max="12293" width="16.140625" style="84" customWidth="1"/>
    <col min="12294" max="12294" width="16" style="84" customWidth="1"/>
    <col min="12295" max="12295" width="14.85546875" style="84" customWidth="1"/>
    <col min="12296" max="12296" width="17.140625" style="84" customWidth="1"/>
    <col min="12297" max="12297" width="15" style="84" customWidth="1"/>
    <col min="12298" max="12298" width="12.42578125" style="84" customWidth="1"/>
    <col min="12299" max="12299" width="12" style="84" customWidth="1"/>
    <col min="12300" max="12300" width="11.85546875" style="84" customWidth="1"/>
    <col min="12301" max="12544" width="9.140625" style="84"/>
    <col min="12545" max="12545" width="8.28515625" style="84" customWidth="1"/>
    <col min="12546" max="12546" width="15.5703125" style="84" customWidth="1"/>
    <col min="12547" max="12547" width="15.28515625" style="84" customWidth="1"/>
    <col min="12548" max="12548" width="17.42578125" style="84" customWidth="1"/>
    <col min="12549" max="12549" width="16.140625" style="84" customWidth="1"/>
    <col min="12550" max="12550" width="16" style="84" customWidth="1"/>
    <col min="12551" max="12551" width="14.85546875" style="84" customWidth="1"/>
    <col min="12552" max="12552" width="17.140625" style="84" customWidth="1"/>
    <col min="12553" max="12553" width="15" style="84" customWidth="1"/>
    <col min="12554" max="12554" width="12.42578125" style="84" customWidth="1"/>
    <col min="12555" max="12555" width="12" style="84" customWidth="1"/>
    <col min="12556" max="12556" width="11.85546875" style="84" customWidth="1"/>
    <col min="12557" max="12800" width="9.140625" style="84"/>
    <col min="12801" max="12801" width="8.28515625" style="84" customWidth="1"/>
    <col min="12802" max="12802" width="15.5703125" style="84" customWidth="1"/>
    <col min="12803" max="12803" width="15.28515625" style="84" customWidth="1"/>
    <col min="12804" max="12804" width="17.42578125" style="84" customWidth="1"/>
    <col min="12805" max="12805" width="16.140625" style="84" customWidth="1"/>
    <col min="12806" max="12806" width="16" style="84" customWidth="1"/>
    <col min="12807" max="12807" width="14.85546875" style="84" customWidth="1"/>
    <col min="12808" max="12808" width="17.140625" style="84" customWidth="1"/>
    <col min="12809" max="12809" width="15" style="84" customWidth="1"/>
    <col min="12810" max="12810" width="12.42578125" style="84" customWidth="1"/>
    <col min="12811" max="12811" width="12" style="84" customWidth="1"/>
    <col min="12812" max="12812" width="11.85546875" style="84" customWidth="1"/>
    <col min="12813" max="13056" width="9.140625" style="84"/>
    <col min="13057" max="13057" width="8.28515625" style="84" customWidth="1"/>
    <col min="13058" max="13058" width="15.5703125" style="84" customWidth="1"/>
    <col min="13059" max="13059" width="15.28515625" style="84" customWidth="1"/>
    <col min="13060" max="13060" width="17.42578125" style="84" customWidth="1"/>
    <col min="13061" max="13061" width="16.140625" style="84" customWidth="1"/>
    <col min="13062" max="13062" width="16" style="84" customWidth="1"/>
    <col min="13063" max="13063" width="14.85546875" style="84" customWidth="1"/>
    <col min="13064" max="13064" width="17.140625" style="84" customWidth="1"/>
    <col min="13065" max="13065" width="15" style="84" customWidth="1"/>
    <col min="13066" max="13066" width="12.42578125" style="84" customWidth="1"/>
    <col min="13067" max="13067" width="12" style="84" customWidth="1"/>
    <col min="13068" max="13068" width="11.85546875" style="84" customWidth="1"/>
    <col min="13069" max="13312" width="9.140625" style="84"/>
    <col min="13313" max="13313" width="8.28515625" style="84" customWidth="1"/>
    <col min="13314" max="13314" width="15.5703125" style="84" customWidth="1"/>
    <col min="13315" max="13315" width="15.28515625" style="84" customWidth="1"/>
    <col min="13316" max="13316" width="17.42578125" style="84" customWidth="1"/>
    <col min="13317" max="13317" width="16.140625" style="84" customWidth="1"/>
    <col min="13318" max="13318" width="16" style="84" customWidth="1"/>
    <col min="13319" max="13319" width="14.85546875" style="84" customWidth="1"/>
    <col min="13320" max="13320" width="17.140625" style="84" customWidth="1"/>
    <col min="13321" max="13321" width="15" style="84" customWidth="1"/>
    <col min="13322" max="13322" width="12.42578125" style="84" customWidth="1"/>
    <col min="13323" max="13323" width="12" style="84" customWidth="1"/>
    <col min="13324" max="13324" width="11.85546875" style="84" customWidth="1"/>
    <col min="13325" max="13568" width="9.140625" style="84"/>
    <col min="13569" max="13569" width="8.28515625" style="84" customWidth="1"/>
    <col min="13570" max="13570" width="15.5703125" style="84" customWidth="1"/>
    <col min="13571" max="13571" width="15.28515625" style="84" customWidth="1"/>
    <col min="13572" max="13572" width="17.42578125" style="84" customWidth="1"/>
    <col min="13573" max="13573" width="16.140625" style="84" customWidth="1"/>
    <col min="13574" max="13574" width="16" style="84" customWidth="1"/>
    <col min="13575" max="13575" width="14.85546875" style="84" customWidth="1"/>
    <col min="13576" max="13576" width="17.140625" style="84" customWidth="1"/>
    <col min="13577" max="13577" width="15" style="84" customWidth="1"/>
    <col min="13578" max="13578" width="12.42578125" style="84" customWidth="1"/>
    <col min="13579" max="13579" width="12" style="84" customWidth="1"/>
    <col min="13580" max="13580" width="11.85546875" style="84" customWidth="1"/>
    <col min="13581" max="13824" width="9.140625" style="84"/>
    <col min="13825" max="13825" width="8.28515625" style="84" customWidth="1"/>
    <col min="13826" max="13826" width="15.5703125" style="84" customWidth="1"/>
    <col min="13827" max="13827" width="15.28515625" style="84" customWidth="1"/>
    <col min="13828" max="13828" width="17.42578125" style="84" customWidth="1"/>
    <col min="13829" max="13829" width="16.140625" style="84" customWidth="1"/>
    <col min="13830" max="13830" width="16" style="84" customWidth="1"/>
    <col min="13831" max="13831" width="14.85546875" style="84" customWidth="1"/>
    <col min="13832" max="13832" width="17.140625" style="84" customWidth="1"/>
    <col min="13833" max="13833" width="15" style="84" customWidth="1"/>
    <col min="13834" max="13834" width="12.42578125" style="84" customWidth="1"/>
    <col min="13835" max="13835" width="12" style="84" customWidth="1"/>
    <col min="13836" max="13836" width="11.85546875" style="84" customWidth="1"/>
    <col min="13837" max="14080" width="9.140625" style="84"/>
    <col min="14081" max="14081" width="8.28515625" style="84" customWidth="1"/>
    <col min="14082" max="14082" width="15.5703125" style="84" customWidth="1"/>
    <col min="14083" max="14083" width="15.28515625" style="84" customWidth="1"/>
    <col min="14084" max="14084" width="17.42578125" style="84" customWidth="1"/>
    <col min="14085" max="14085" width="16.140625" style="84" customWidth="1"/>
    <col min="14086" max="14086" width="16" style="84" customWidth="1"/>
    <col min="14087" max="14087" width="14.85546875" style="84" customWidth="1"/>
    <col min="14088" max="14088" width="17.140625" style="84" customWidth="1"/>
    <col min="14089" max="14089" width="15" style="84" customWidth="1"/>
    <col min="14090" max="14090" width="12.42578125" style="84" customWidth="1"/>
    <col min="14091" max="14091" width="12" style="84" customWidth="1"/>
    <col min="14092" max="14092" width="11.85546875" style="84" customWidth="1"/>
    <col min="14093" max="14336" width="9.140625" style="84"/>
    <col min="14337" max="14337" width="8.28515625" style="84" customWidth="1"/>
    <col min="14338" max="14338" width="15.5703125" style="84" customWidth="1"/>
    <col min="14339" max="14339" width="15.28515625" style="84" customWidth="1"/>
    <col min="14340" max="14340" width="17.42578125" style="84" customWidth="1"/>
    <col min="14341" max="14341" width="16.140625" style="84" customWidth="1"/>
    <col min="14342" max="14342" width="16" style="84" customWidth="1"/>
    <col min="14343" max="14343" width="14.85546875" style="84" customWidth="1"/>
    <col min="14344" max="14344" width="17.140625" style="84" customWidth="1"/>
    <col min="14345" max="14345" width="15" style="84" customWidth="1"/>
    <col min="14346" max="14346" width="12.42578125" style="84" customWidth="1"/>
    <col min="14347" max="14347" width="12" style="84" customWidth="1"/>
    <col min="14348" max="14348" width="11.85546875" style="84" customWidth="1"/>
    <col min="14349" max="14592" width="9.140625" style="84"/>
    <col min="14593" max="14593" width="8.28515625" style="84" customWidth="1"/>
    <col min="14594" max="14594" width="15.5703125" style="84" customWidth="1"/>
    <col min="14595" max="14595" width="15.28515625" style="84" customWidth="1"/>
    <col min="14596" max="14596" width="17.42578125" style="84" customWidth="1"/>
    <col min="14597" max="14597" width="16.140625" style="84" customWidth="1"/>
    <col min="14598" max="14598" width="16" style="84" customWidth="1"/>
    <col min="14599" max="14599" width="14.85546875" style="84" customWidth="1"/>
    <col min="14600" max="14600" width="17.140625" style="84" customWidth="1"/>
    <col min="14601" max="14601" width="15" style="84" customWidth="1"/>
    <col min="14602" max="14602" width="12.42578125" style="84" customWidth="1"/>
    <col min="14603" max="14603" width="12" style="84" customWidth="1"/>
    <col min="14604" max="14604" width="11.85546875" style="84" customWidth="1"/>
    <col min="14605" max="14848" width="9.140625" style="84"/>
    <col min="14849" max="14849" width="8.28515625" style="84" customWidth="1"/>
    <col min="14850" max="14850" width="15.5703125" style="84" customWidth="1"/>
    <col min="14851" max="14851" width="15.28515625" style="84" customWidth="1"/>
    <col min="14852" max="14852" width="17.42578125" style="84" customWidth="1"/>
    <col min="14853" max="14853" width="16.140625" style="84" customWidth="1"/>
    <col min="14854" max="14854" width="16" style="84" customWidth="1"/>
    <col min="14855" max="14855" width="14.85546875" style="84" customWidth="1"/>
    <col min="14856" max="14856" width="17.140625" style="84" customWidth="1"/>
    <col min="14857" max="14857" width="15" style="84" customWidth="1"/>
    <col min="14858" max="14858" width="12.42578125" style="84" customWidth="1"/>
    <col min="14859" max="14859" width="12" style="84" customWidth="1"/>
    <col min="14860" max="14860" width="11.85546875" style="84" customWidth="1"/>
    <col min="14861" max="15104" width="9.140625" style="84"/>
    <col min="15105" max="15105" width="8.28515625" style="84" customWidth="1"/>
    <col min="15106" max="15106" width="15.5703125" style="84" customWidth="1"/>
    <col min="15107" max="15107" width="15.28515625" style="84" customWidth="1"/>
    <col min="15108" max="15108" width="17.42578125" style="84" customWidth="1"/>
    <col min="15109" max="15109" width="16.140625" style="84" customWidth="1"/>
    <col min="15110" max="15110" width="16" style="84" customWidth="1"/>
    <col min="15111" max="15111" width="14.85546875" style="84" customWidth="1"/>
    <col min="15112" max="15112" width="17.140625" style="84" customWidth="1"/>
    <col min="15113" max="15113" width="15" style="84" customWidth="1"/>
    <col min="15114" max="15114" width="12.42578125" style="84" customWidth="1"/>
    <col min="15115" max="15115" width="12" style="84" customWidth="1"/>
    <col min="15116" max="15116" width="11.85546875" style="84" customWidth="1"/>
    <col min="15117" max="15360" width="9.140625" style="84"/>
    <col min="15361" max="15361" width="8.28515625" style="84" customWidth="1"/>
    <col min="15362" max="15362" width="15.5703125" style="84" customWidth="1"/>
    <col min="15363" max="15363" width="15.28515625" style="84" customWidth="1"/>
    <col min="15364" max="15364" width="17.42578125" style="84" customWidth="1"/>
    <col min="15365" max="15365" width="16.140625" style="84" customWidth="1"/>
    <col min="15366" max="15366" width="16" style="84" customWidth="1"/>
    <col min="15367" max="15367" width="14.85546875" style="84" customWidth="1"/>
    <col min="15368" max="15368" width="17.140625" style="84" customWidth="1"/>
    <col min="15369" max="15369" width="15" style="84" customWidth="1"/>
    <col min="15370" max="15370" width="12.42578125" style="84" customWidth="1"/>
    <col min="15371" max="15371" width="12" style="84" customWidth="1"/>
    <col min="15372" max="15372" width="11.85546875" style="84" customWidth="1"/>
    <col min="15373" max="15616" width="9.140625" style="84"/>
    <col min="15617" max="15617" width="8.28515625" style="84" customWidth="1"/>
    <col min="15618" max="15618" width="15.5703125" style="84" customWidth="1"/>
    <col min="15619" max="15619" width="15.28515625" style="84" customWidth="1"/>
    <col min="15620" max="15620" width="17.42578125" style="84" customWidth="1"/>
    <col min="15621" max="15621" width="16.140625" style="84" customWidth="1"/>
    <col min="15622" max="15622" width="16" style="84" customWidth="1"/>
    <col min="15623" max="15623" width="14.85546875" style="84" customWidth="1"/>
    <col min="15624" max="15624" width="17.140625" style="84" customWidth="1"/>
    <col min="15625" max="15625" width="15" style="84" customWidth="1"/>
    <col min="15626" max="15626" width="12.42578125" style="84" customWidth="1"/>
    <col min="15627" max="15627" width="12" style="84" customWidth="1"/>
    <col min="15628" max="15628" width="11.85546875" style="84" customWidth="1"/>
    <col min="15629" max="15872" width="9.140625" style="84"/>
    <col min="15873" max="15873" width="8.28515625" style="84" customWidth="1"/>
    <col min="15874" max="15874" width="15.5703125" style="84" customWidth="1"/>
    <col min="15875" max="15875" width="15.28515625" style="84" customWidth="1"/>
    <col min="15876" max="15876" width="17.42578125" style="84" customWidth="1"/>
    <col min="15877" max="15877" width="16.140625" style="84" customWidth="1"/>
    <col min="15878" max="15878" width="16" style="84" customWidth="1"/>
    <col min="15879" max="15879" width="14.85546875" style="84" customWidth="1"/>
    <col min="15880" max="15880" width="17.140625" style="84" customWidth="1"/>
    <col min="15881" max="15881" width="15" style="84" customWidth="1"/>
    <col min="15882" max="15882" width="12.42578125" style="84" customWidth="1"/>
    <col min="15883" max="15883" width="12" style="84" customWidth="1"/>
    <col min="15884" max="15884" width="11.85546875" style="84" customWidth="1"/>
    <col min="15885" max="16128" width="9.140625" style="84"/>
    <col min="16129" max="16129" width="8.28515625" style="84" customWidth="1"/>
    <col min="16130" max="16130" width="15.5703125" style="84" customWidth="1"/>
    <col min="16131" max="16131" width="15.28515625" style="84" customWidth="1"/>
    <col min="16132" max="16132" width="17.42578125" style="84" customWidth="1"/>
    <col min="16133" max="16133" width="16.140625" style="84" customWidth="1"/>
    <col min="16134" max="16134" width="16" style="84" customWidth="1"/>
    <col min="16135" max="16135" width="14.85546875" style="84" customWidth="1"/>
    <col min="16136" max="16136" width="17.140625" style="84" customWidth="1"/>
    <col min="16137" max="16137" width="15" style="84" customWidth="1"/>
    <col min="16138" max="16138" width="12.42578125" style="84" customWidth="1"/>
    <col min="16139" max="16139" width="12" style="84" customWidth="1"/>
    <col min="16140" max="16140" width="11.85546875" style="84" customWidth="1"/>
    <col min="16141" max="16384" width="9.140625" style="84"/>
  </cols>
  <sheetData>
    <row r="1" spans="1:12" ht="18" x14ac:dyDescent="0.35">
      <c r="A1" s="759" t="s">
        <v>0</v>
      </c>
      <c r="B1" s="759"/>
      <c r="C1" s="759"/>
      <c r="D1" s="759"/>
      <c r="E1" s="759"/>
      <c r="F1" s="759"/>
      <c r="G1" s="759"/>
      <c r="H1" s="759"/>
      <c r="I1" s="759"/>
      <c r="J1" s="759"/>
      <c r="K1" s="759"/>
      <c r="L1" s="302" t="s">
        <v>885</v>
      </c>
    </row>
    <row r="2" spans="1:12" ht="21" x14ac:dyDescent="0.35">
      <c r="A2" s="760" t="s">
        <v>741</v>
      </c>
      <c r="B2" s="760"/>
      <c r="C2" s="760"/>
      <c r="D2" s="760"/>
      <c r="E2" s="760"/>
      <c r="F2" s="760"/>
      <c r="G2" s="760"/>
      <c r="H2" s="760"/>
      <c r="I2" s="760"/>
      <c r="J2" s="760"/>
      <c r="K2" s="760"/>
      <c r="L2" s="760"/>
    </row>
    <row r="3" spans="1:12" ht="15" x14ac:dyDescent="0.3">
      <c r="A3" s="303"/>
      <c r="B3" s="303"/>
    </row>
    <row r="4" spans="1:12" ht="18" customHeight="1" x14ac:dyDescent="0.35">
      <c r="A4" s="761" t="s">
        <v>884</v>
      </c>
      <c r="B4" s="761"/>
      <c r="C4" s="761"/>
      <c r="D4" s="761"/>
      <c r="E4" s="761"/>
      <c r="F4" s="761"/>
      <c r="G4" s="761"/>
      <c r="H4" s="761"/>
      <c r="I4" s="761"/>
      <c r="J4" s="761"/>
      <c r="K4" s="761"/>
      <c r="L4" s="761"/>
    </row>
    <row r="5" spans="1:12" ht="15.75" x14ac:dyDescent="0.25">
      <c r="A5" s="695" t="s">
        <v>948</v>
      </c>
      <c r="B5" s="695"/>
      <c r="C5" s="695"/>
    </row>
    <row r="6" spans="1:12" ht="15" x14ac:dyDescent="0.3">
      <c r="A6" s="304"/>
      <c r="B6" s="304"/>
    </row>
    <row r="7" spans="1:12" ht="15" x14ac:dyDescent="0.3">
      <c r="A7" s="758" t="s">
        <v>886</v>
      </c>
      <c r="B7" s="758"/>
      <c r="C7" s="758"/>
      <c r="D7" s="90"/>
      <c r="K7" s="762" t="s">
        <v>893</v>
      </c>
      <c r="L7" s="762"/>
    </row>
    <row r="8" spans="1:12" ht="15" x14ac:dyDescent="0.3">
      <c r="A8" s="758" t="s">
        <v>894</v>
      </c>
      <c r="B8" s="758"/>
      <c r="C8" s="758"/>
      <c r="D8" s="90"/>
      <c r="K8" s="305"/>
      <c r="L8" s="305"/>
    </row>
    <row r="9" spans="1:12" ht="15" x14ac:dyDescent="0.3">
      <c r="A9" s="304"/>
      <c r="B9" s="304"/>
      <c r="J9" s="754" t="s">
        <v>831</v>
      </c>
      <c r="K9" s="754"/>
      <c r="L9" s="754"/>
    </row>
    <row r="10" spans="1:12" ht="49.5" customHeight="1" x14ac:dyDescent="0.2">
      <c r="A10" s="755" t="s">
        <v>2</v>
      </c>
      <c r="B10" s="756" t="s">
        <v>77</v>
      </c>
      <c r="C10" s="757" t="s">
        <v>867</v>
      </c>
      <c r="D10" s="757"/>
      <c r="E10" s="757"/>
      <c r="F10" s="757"/>
      <c r="G10" s="757" t="s">
        <v>868</v>
      </c>
      <c r="H10" s="757"/>
      <c r="I10" s="757"/>
      <c r="J10" s="757"/>
      <c r="K10" s="757" t="s">
        <v>872</v>
      </c>
      <c r="L10" s="757" t="s">
        <v>869</v>
      </c>
    </row>
    <row r="11" spans="1:12" s="302" customFormat="1" ht="76.5" customHeight="1" x14ac:dyDescent="0.25">
      <c r="A11" s="755"/>
      <c r="B11" s="756"/>
      <c r="C11" s="306" t="s">
        <v>873</v>
      </c>
      <c r="D11" s="307" t="s">
        <v>870</v>
      </c>
      <c r="E11" s="307" t="s">
        <v>871</v>
      </c>
      <c r="F11" s="306" t="s">
        <v>874</v>
      </c>
      <c r="G11" s="306" t="s">
        <v>873</v>
      </c>
      <c r="H11" s="307" t="s">
        <v>870</v>
      </c>
      <c r="I11" s="307" t="s">
        <v>871</v>
      </c>
      <c r="J11" s="306" t="s">
        <v>874</v>
      </c>
      <c r="K11" s="757"/>
      <c r="L11" s="757"/>
    </row>
    <row r="12" spans="1:12" s="302" customFormat="1" ht="15" x14ac:dyDescent="0.25">
      <c r="A12" s="308">
        <v>1</v>
      </c>
      <c r="B12" s="309">
        <v>2</v>
      </c>
      <c r="C12" s="310">
        <v>3</v>
      </c>
      <c r="D12" s="309">
        <v>4</v>
      </c>
      <c r="E12" s="309">
        <v>5</v>
      </c>
      <c r="F12" s="310">
        <v>6</v>
      </c>
      <c r="G12" s="309">
        <v>7</v>
      </c>
      <c r="H12" s="309">
        <v>8</v>
      </c>
      <c r="I12" s="310">
        <v>9</v>
      </c>
      <c r="J12" s="309">
        <v>10</v>
      </c>
      <c r="K12" s="309">
        <v>11</v>
      </c>
      <c r="L12" s="310">
        <v>12</v>
      </c>
    </row>
    <row r="13" spans="1:12" ht="21" customHeight="1" x14ac:dyDescent="0.2">
      <c r="A13" s="519">
        <v>1</v>
      </c>
      <c r="B13" s="590" t="s">
        <v>875</v>
      </c>
      <c r="C13" s="590">
        <v>13405000</v>
      </c>
      <c r="D13" s="745" t="s">
        <v>960</v>
      </c>
      <c r="E13" s="590">
        <v>0</v>
      </c>
      <c r="F13" s="590">
        <v>13405000</v>
      </c>
      <c r="G13" s="590">
        <v>332796000</v>
      </c>
      <c r="H13" s="745" t="s">
        <v>960</v>
      </c>
      <c r="I13" s="590">
        <v>0</v>
      </c>
      <c r="J13" s="590">
        <v>96512000</v>
      </c>
      <c r="K13" s="590">
        <f>F13+J13</f>
        <v>109917000</v>
      </c>
      <c r="L13" s="590"/>
    </row>
    <row r="14" spans="1:12" ht="21" customHeight="1" x14ac:dyDescent="0.2">
      <c r="A14" s="519">
        <v>2</v>
      </c>
      <c r="B14" s="438" t="s">
        <v>876</v>
      </c>
      <c r="C14" s="590">
        <v>13405000</v>
      </c>
      <c r="D14" s="746"/>
      <c r="E14" s="590">
        <v>0</v>
      </c>
      <c r="F14" s="590">
        <v>13405000</v>
      </c>
      <c r="G14" s="590">
        <v>0</v>
      </c>
      <c r="H14" s="746"/>
      <c r="I14" s="590">
        <v>0</v>
      </c>
      <c r="J14" s="438">
        <v>96512000</v>
      </c>
      <c r="K14" s="590">
        <f t="shared" ref="K14:K22" si="0">F14+J14</f>
        <v>109917000</v>
      </c>
      <c r="L14" s="438"/>
    </row>
    <row r="15" spans="1:12" ht="21" customHeight="1" x14ac:dyDescent="0.2">
      <c r="A15" s="519">
        <v>3</v>
      </c>
      <c r="B15" s="438" t="s">
        <v>877</v>
      </c>
      <c r="C15" s="590">
        <v>13405000</v>
      </c>
      <c r="D15" s="746"/>
      <c r="E15" s="590">
        <v>0</v>
      </c>
      <c r="F15" s="590">
        <v>13405000</v>
      </c>
      <c r="G15" s="590">
        <v>0</v>
      </c>
      <c r="H15" s="746"/>
      <c r="I15" s="590">
        <v>0</v>
      </c>
      <c r="J15" s="438">
        <v>96514000</v>
      </c>
      <c r="K15" s="590">
        <f t="shared" si="0"/>
        <v>109919000</v>
      </c>
      <c r="L15" s="438"/>
    </row>
    <row r="16" spans="1:12" ht="21" customHeight="1" x14ac:dyDescent="0.2">
      <c r="A16" s="519">
        <v>4</v>
      </c>
      <c r="B16" s="438" t="s">
        <v>878</v>
      </c>
      <c r="C16" s="590">
        <v>4753000</v>
      </c>
      <c r="D16" s="746"/>
      <c r="E16" s="590">
        <v>0</v>
      </c>
      <c r="F16" s="590">
        <v>4753000</v>
      </c>
      <c r="G16" s="590">
        <v>190796000</v>
      </c>
      <c r="H16" s="746"/>
      <c r="I16" s="590">
        <v>0</v>
      </c>
      <c r="J16" s="438">
        <v>50375000</v>
      </c>
      <c r="K16" s="590">
        <f t="shared" si="0"/>
        <v>55128000</v>
      </c>
      <c r="L16" s="438"/>
    </row>
    <row r="17" spans="1:12" ht="21" customHeight="1" x14ac:dyDescent="0.2">
      <c r="A17" s="519">
        <v>5</v>
      </c>
      <c r="B17" s="438" t="s">
        <v>879</v>
      </c>
      <c r="C17" s="590">
        <v>4736000</v>
      </c>
      <c r="D17" s="746"/>
      <c r="E17" s="590">
        <v>0</v>
      </c>
      <c r="F17" s="590">
        <v>4736000</v>
      </c>
      <c r="G17" s="590">
        <v>190813000</v>
      </c>
      <c r="H17" s="746"/>
      <c r="I17" s="590">
        <v>0</v>
      </c>
      <c r="J17" s="438">
        <v>50375000</v>
      </c>
      <c r="K17" s="590">
        <f t="shared" si="0"/>
        <v>55111000</v>
      </c>
      <c r="L17" s="438"/>
    </row>
    <row r="18" spans="1:12" ht="21" customHeight="1" x14ac:dyDescent="0.2">
      <c r="A18" s="519">
        <v>6</v>
      </c>
      <c r="B18" s="438" t="s">
        <v>880</v>
      </c>
      <c r="C18" s="590">
        <v>4736000</v>
      </c>
      <c r="D18" s="746"/>
      <c r="E18" s="590">
        <v>0</v>
      </c>
      <c r="F18" s="590">
        <v>4736000</v>
      </c>
      <c r="G18" s="590">
        <v>190814000</v>
      </c>
      <c r="H18" s="746"/>
      <c r="I18" s="590">
        <v>0</v>
      </c>
      <c r="J18" s="438">
        <v>50374000</v>
      </c>
      <c r="K18" s="590">
        <f t="shared" si="0"/>
        <v>55110000</v>
      </c>
      <c r="L18" s="438"/>
    </row>
    <row r="19" spans="1:12" ht="21" customHeight="1" x14ac:dyDescent="0.2">
      <c r="A19" s="519">
        <v>7</v>
      </c>
      <c r="B19" s="438" t="s">
        <v>881</v>
      </c>
      <c r="C19" s="590">
        <v>13571000</v>
      </c>
      <c r="D19" s="746"/>
      <c r="E19" s="590">
        <v>0</v>
      </c>
      <c r="F19" s="590">
        <v>13571000</v>
      </c>
      <c r="G19" s="590">
        <v>42925000</v>
      </c>
      <c r="H19" s="746"/>
      <c r="I19" s="590">
        <v>0</v>
      </c>
      <c r="J19" s="438">
        <v>83117000</v>
      </c>
      <c r="K19" s="590">
        <f t="shared" si="0"/>
        <v>96688000</v>
      </c>
      <c r="L19" s="438"/>
    </row>
    <row r="20" spans="1:12" ht="21" customHeight="1" x14ac:dyDescent="0.2">
      <c r="A20" s="519">
        <v>8</v>
      </c>
      <c r="B20" s="438" t="s">
        <v>882</v>
      </c>
      <c r="C20" s="590">
        <v>31667000</v>
      </c>
      <c r="D20" s="746"/>
      <c r="E20" s="590">
        <v>0</v>
      </c>
      <c r="F20" s="590">
        <v>31667000</v>
      </c>
      <c r="G20" s="590">
        <v>24829000</v>
      </c>
      <c r="H20" s="746"/>
      <c r="I20" s="590">
        <v>0</v>
      </c>
      <c r="J20" s="438">
        <v>164487000</v>
      </c>
      <c r="K20" s="590">
        <f t="shared" si="0"/>
        <v>196154000</v>
      </c>
      <c r="L20" s="438"/>
    </row>
    <row r="21" spans="1:12" ht="21" customHeight="1" x14ac:dyDescent="0.2">
      <c r="A21" s="519">
        <v>9</v>
      </c>
      <c r="B21" s="438" t="s">
        <v>883</v>
      </c>
      <c r="C21" s="590">
        <v>22619000</v>
      </c>
      <c r="D21" s="746"/>
      <c r="E21" s="590">
        <v>0</v>
      </c>
      <c r="F21" s="590">
        <v>22619000</v>
      </c>
      <c r="G21" s="590">
        <v>33877000</v>
      </c>
      <c r="H21" s="746"/>
      <c r="I21" s="590">
        <v>0</v>
      </c>
      <c r="J21" s="438">
        <v>123803000</v>
      </c>
      <c r="K21" s="590">
        <f t="shared" si="0"/>
        <v>146422000</v>
      </c>
      <c r="L21" s="438"/>
    </row>
    <row r="22" spans="1:12" ht="21" customHeight="1" x14ac:dyDescent="0.25">
      <c r="A22" s="437" t="s">
        <v>19</v>
      </c>
      <c r="B22" s="438"/>
      <c r="C22" s="591">
        <v>122297000</v>
      </c>
      <c r="D22" s="747"/>
      <c r="E22" s="591">
        <v>0</v>
      </c>
      <c r="F22" s="591">
        <v>122297000</v>
      </c>
      <c r="G22" s="591">
        <f>SUM(G13:G21)</f>
        <v>1006850000</v>
      </c>
      <c r="H22" s="747"/>
      <c r="I22" s="591">
        <v>0</v>
      </c>
      <c r="J22" s="439">
        <f>SUM(J12:J21)</f>
        <v>812069010</v>
      </c>
      <c r="K22" s="591">
        <f t="shared" si="0"/>
        <v>934366010</v>
      </c>
      <c r="L22" s="438"/>
    </row>
    <row r="24" spans="1:12" ht="15" customHeight="1" x14ac:dyDescent="0.25">
      <c r="A24" s="311" t="s">
        <v>887</v>
      </c>
      <c r="B24" s="293"/>
      <c r="C24" s="293"/>
      <c r="D24" s="293"/>
      <c r="E24" s="293"/>
      <c r="F24" s="293"/>
      <c r="G24" s="293"/>
      <c r="H24" s="293"/>
      <c r="I24" s="293"/>
      <c r="J24" s="293"/>
    </row>
    <row r="25" spans="1:12" ht="15" customHeight="1" x14ac:dyDescent="0.2">
      <c r="A25" s="751" t="s">
        <v>895</v>
      </c>
      <c r="B25" s="751"/>
      <c r="C25" s="751"/>
      <c r="D25" s="751"/>
      <c r="E25" s="751"/>
      <c r="F25" s="751"/>
      <c r="G25" s="751"/>
      <c r="H25" s="751"/>
      <c r="I25" s="751"/>
      <c r="J25" s="751"/>
    </row>
    <row r="26" spans="1:12" ht="15" customHeight="1" x14ac:dyDescent="0.2">
      <c r="A26" s="751" t="s">
        <v>896</v>
      </c>
      <c r="B26" s="751"/>
      <c r="C26" s="751"/>
      <c r="D26" s="751"/>
      <c r="E26" s="312"/>
      <c r="F26" s="312"/>
      <c r="G26" s="312"/>
      <c r="H26" s="312"/>
      <c r="I26" s="312"/>
      <c r="J26" s="312"/>
    </row>
    <row r="27" spans="1:12" ht="15" customHeight="1" x14ac:dyDescent="0.2">
      <c r="A27" s="751" t="s">
        <v>897</v>
      </c>
      <c r="B27" s="751"/>
      <c r="C27" s="751"/>
      <c r="D27" s="751"/>
      <c r="E27" s="751"/>
      <c r="F27" s="751"/>
      <c r="G27" s="751"/>
      <c r="H27" s="751"/>
      <c r="I27" s="751"/>
      <c r="J27" s="751"/>
    </row>
    <row r="28" spans="1:12" ht="13.5" customHeight="1" x14ac:dyDescent="0.2">
      <c r="A28" s="752"/>
      <c r="B28" s="753"/>
      <c r="C28" s="753"/>
      <c r="D28" s="753"/>
      <c r="E28" s="753"/>
      <c r="F28" s="753"/>
      <c r="G28" s="753"/>
      <c r="H28" s="753"/>
      <c r="I28" s="751"/>
      <c r="J28" s="751"/>
    </row>
    <row r="29" spans="1:12" ht="15" customHeight="1" x14ac:dyDescent="0.2">
      <c r="A29" s="313"/>
      <c r="B29" s="314"/>
      <c r="C29" s="314"/>
      <c r="D29" s="314"/>
      <c r="E29" s="314"/>
      <c r="F29" s="314"/>
      <c r="G29" s="314"/>
      <c r="H29" s="314"/>
      <c r="I29" s="313"/>
      <c r="J29" s="313"/>
    </row>
    <row r="30" spans="1:12" ht="15" customHeight="1" x14ac:dyDescent="0.2">
      <c r="A30" s="313"/>
      <c r="B30" s="314"/>
      <c r="C30" s="314"/>
      <c r="D30" s="314"/>
      <c r="E30" s="314"/>
      <c r="F30" s="314"/>
      <c r="G30" s="314"/>
      <c r="H30" s="314"/>
      <c r="I30" s="313"/>
      <c r="J30" s="313"/>
    </row>
    <row r="31" spans="1:12" ht="15" customHeight="1" x14ac:dyDescent="0.2">
      <c r="A31" s="313"/>
      <c r="B31" s="314"/>
      <c r="C31" s="314"/>
      <c r="D31" s="314"/>
      <c r="E31" s="314"/>
      <c r="F31" s="314"/>
      <c r="G31" s="314"/>
      <c r="H31" s="314"/>
      <c r="I31" s="313"/>
      <c r="J31" s="313"/>
    </row>
    <row r="32" spans="1:12" ht="15" customHeight="1" x14ac:dyDescent="0.2">
      <c r="A32" s="315"/>
      <c r="B32" s="315"/>
      <c r="C32" s="315"/>
      <c r="D32" s="315"/>
      <c r="E32" s="315"/>
      <c r="I32" s="748" t="s">
        <v>14</v>
      </c>
      <c r="J32" s="748"/>
      <c r="K32" s="748"/>
    </row>
    <row r="33" spans="1:11" ht="15" customHeight="1" x14ac:dyDescent="0.2">
      <c r="A33" s="315"/>
      <c r="B33" s="315"/>
      <c r="C33" s="315"/>
      <c r="D33" s="315"/>
      <c r="E33" s="315"/>
      <c r="I33" s="749" t="s">
        <v>89</v>
      </c>
      <c r="J33" s="749"/>
      <c r="K33" s="749"/>
    </row>
    <row r="34" spans="1:11" x14ac:dyDescent="0.2">
      <c r="A34" s="315" t="s">
        <v>12</v>
      </c>
      <c r="C34" s="315"/>
      <c r="D34" s="315"/>
      <c r="E34" s="315"/>
      <c r="I34" s="750" t="s">
        <v>86</v>
      </c>
      <c r="J34" s="750"/>
      <c r="K34" s="316"/>
    </row>
    <row r="35" spans="1:11" x14ac:dyDescent="0.2">
      <c r="A35" s="315"/>
      <c r="B35" s="315"/>
      <c r="C35" s="315"/>
      <c r="D35" s="315"/>
      <c r="E35" s="315"/>
      <c r="F35" s="315"/>
      <c r="G35" s="315"/>
      <c r="H35" s="315"/>
      <c r="I35" s="315"/>
      <c r="J35" s="315"/>
      <c r="K35" s="315"/>
    </row>
  </sheetData>
  <mergeCells count="26">
    <mergeCell ref="A8:C8"/>
    <mergeCell ref="A1:K1"/>
    <mergeCell ref="A2:L2"/>
    <mergeCell ref="A4:L4"/>
    <mergeCell ref="A7:C7"/>
    <mergeCell ref="K7:L7"/>
    <mergeCell ref="A5:C5"/>
    <mergeCell ref="J9:L9"/>
    <mergeCell ref="A10:A11"/>
    <mergeCell ref="B10:B11"/>
    <mergeCell ref="C10:F10"/>
    <mergeCell ref="G10:J10"/>
    <mergeCell ref="K10:K11"/>
    <mergeCell ref="L10:L11"/>
    <mergeCell ref="D13:D22"/>
    <mergeCell ref="H13:H22"/>
    <mergeCell ref="I32:K32"/>
    <mergeCell ref="I33:K33"/>
    <mergeCell ref="I34:J34"/>
    <mergeCell ref="A25:J25"/>
    <mergeCell ref="A26:D26"/>
    <mergeCell ref="A27:D27"/>
    <mergeCell ref="E27:H27"/>
    <mergeCell ref="I27:J27"/>
    <mergeCell ref="A28:H28"/>
    <mergeCell ref="I28:J28"/>
  </mergeCells>
  <printOptions horizontalCentered="1"/>
  <pageMargins left="0.70866141732283505" right="0.70866141732283505" top="0.98622047199999996" bottom="0" header="0.31496062992126" footer="0.31496062992126"/>
  <pageSetup paperSize="9" scale="72"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SheetLayoutView="115" workbookViewId="0">
      <selection sqref="A1:XFD1"/>
    </sheetView>
  </sheetViews>
  <sheetFormatPr defaultRowHeight="12.75" x14ac:dyDescent="0.2"/>
  <cols>
    <col min="1" max="1" width="7.42578125" style="153" customWidth="1"/>
    <col min="2" max="2" width="17.140625" style="153" customWidth="1"/>
    <col min="3" max="3" width="11" style="153" customWidth="1"/>
    <col min="4" max="4" width="10" style="153" customWidth="1"/>
    <col min="5" max="5" width="11.85546875" style="153" customWidth="1"/>
    <col min="6" max="6" width="12.140625" style="153" customWidth="1"/>
    <col min="7" max="7" width="13.28515625" style="153" customWidth="1"/>
    <col min="8" max="8" width="14.5703125" style="153" customWidth="1"/>
    <col min="9" max="9" width="12.7109375" style="153" customWidth="1"/>
    <col min="10" max="10" width="14" style="153" customWidth="1"/>
    <col min="11" max="11" width="10.85546875" style="153" customWidth="1"/>
    <col min="12" max="12" width="11.5703125" style="153" customWidth="1"/>
    <col min="13" max="16384" width="9.140625" style="153"/>
  </cols>
  <sheetData>
    <row r="1" spans="1:16" s="565" customFormat="1" x14ac:dyDescent="0.2"/>
    <row r="2" spans="1:16" s="565" customFormat="1" x14ac:dyDescent="0.2"/>
    <row r="3" spans="1:16" s="84" customFormat="1" x14ac:dyDescent="0.2">
      <c r="E3" s="1233"/>
      <c r="F3" s="1233"/>
      <c r="G3" s="1233"/>
      <c r="H3" s="1233"/>
      <c r="I3" s="1233"/>
      <c r="J3" s="265" t="s">
        <v>665</v>
      </c>
    </row>
    <row r="4" spans="1:16" s="84" customFormat="1" ht="15" x14ac:dyDescent="0.2">
      <c r="A4" s="1234" t="s">
        <v>0</v>
      </c>
      <c r="B4" s="1234"/>
      <c r="C4" s="1234"/>
      <c r="D4" s="1234"/>
      <c r="E4" s="1234"/>
      <c r="F4" s="1234"/>
      <c r="G4" s="1234"/>
      <c r="H4" s="1234"/>
      <c r="I4" s="1234"/>
      <c r="J4" s="1234"/>
    </row>
    <row r="5" spans="1:16" s="84" customFormat="1" ht="20.25" x14ac:dyDescent="0.3">
      <c r="A5" s="727" t="s">
        <v>741</v>
      </c>
      <c r="B5" s="727"/>
      <c r="C5" s="727"/>
      <c r="D5" s="727"/>
      <c r="E5" s="727"/>
      <c r="F5" s="727"/>
      <c r="G5" s="727"/>
      <c r="H5" s="727"/>
      <c r="I5" s="727"/>
      <c r="J5" s="727"/>
    </row>
    <row r="6" spans="1:16" s="84" customFormat="1" ht="14.25" customHeight="1" x14ac:dyDescent="0.2"/>
    <row r="7" spans="1:16" ht="19.5" customHeight="1" x14ac:dyDescent="0.25">
      <c r="A7" s="1236" t="s">
        <v>819</v>
      </c>
      <c r="B7" s="1236"/>
      <c r="C7" s="1236"/>
      <c r="D7" s="1236"/>
      <c r="E7" s="1236"/>
      <c r="F7" s="1236"/>
      <c r="G7" s="1236"/>
      <c r="H7" s="1236"/>
      <c r="I7" s="1236"/>
      <c r="J7" s="1236"/>
      <c r="K7" s="1236"/>
      <c r="L7" s="1236"/>
    </row>
    <row r="8" spans="1:16" ht="13.5" customHeight="1" x14ac:dyDescent="0.25">
      <c r="A8" s="695" t="s">
        <v>948</v>
      </c>
      <c r="B8" s="695"/>
      <c r="C8" s="695"/>
      <c r="D8" s="266"/>
      <c r="E8" s="266"/>
      <c r="F8" s="266"/>
      <c r="G8" s="266"/>
      <c r="H8" s="266"/>
      <c r="I8" s="266"/>
      <c r="J8" s="266"/>
    </row>
    <row r="9" spans="1:16" ht="0.75" customHeight="1" x14ac:dyDescent="0.2"/>
    <row r="10" spans="1:16" x14ac:dyDescent="0.2">
      <c r="A10" s="1235" t="s">
        <v>666</v>
      </c>
      <c r="B10" s="1235"/>
      <c r="C10" s="267"/>
      <c r="H10" s="754"/>
      <c r="I10" s="754"/>
      <c r="J10" s="754"/>
      <c r="K10" s="754"/>
      <c r="L10" s="754"/>
    </row>
    <row r="11" spans="1:16" ht="18" customHeight="1" x14ac:dyDescent="0.2">
      <c r="A11" s="1005" t="s">
        <v>2</v>
      </c>
      <c r="B11" s="1005" t="s">
        <v>39</v>
      </c>
      <c r="C11" s="1239" t="s">
        <v>667</v>
      </c>
      <c r="D11" s="1239"/>
      <c r="E11" s="1239" t="s">
        <v>128</v>
      </c>
      <c r="F11" s="1239"/>
      <c r="G11" s="1239" t="s">
        <v>668</v>
      </c>
      <c r="H11" s="1239"/>
      <c r="I11" s="1239" t="s">
        <v>129</v>
      </c>
      <c r="J11" s="1239"/>
      <c r="K11" s="1239" t="s">
        <v>130</v>
      </c>
      <c r="L11" s="1239"/>
      <c r="O11" s="268"/>
      <c r="P11" s="269"/>
    </row>
    <row r="12" spans="1:16" ht="44.25" customHeight="1" x14ac:dyDescent="0.2">
      <c r="A12" s="1005"/>
      <c r="B12" s="1005"/>
      <c r="C12" s="89" t="s">
        <v>669</v>
      </c>
      <c r="D12" s="89" t="s">
        <v>670</v>
      </c>
      <c r="E12" s="89" t="s">
        <v>671</v>
      </c>
      <c r="F12" s="89" t="s">
        <v>672</v>
      </c>
      <c r="G12" s="89" t="s">
        <v>671</v>
      </c>
      <c r="H12" s="89" t="s">
        <v>672</v>
      </c>
      <c r="I12" s="89" t="s">
        <v>669</v>
      </c>
      <c r="J12" s="89" t="s">
        <v>670</v>
      </c>
      <c r="K12" s="89" t="s">
        <v>669</v>
      </c>
      <c r="L12" s="89" t="s">
        <v>670</v>
      </c>
    </row>
    <row r="13" spans="1:16" x14ac:dyDescent="0.2">
      <c r="A13" s="89">
        <v>1</v>
      </c>
      <c r="B13" s="89">
        <v>2</v>
      </c>
      <c r="C13" s="89">
        <v>3</v>
      </c>
      <c r="D13" s="89">
        <v>4</v>
      </c>
      <c r="E13" s="89">
        <v>5</v>
      </c>
      <c r="F13" s="89">
        <v>6</v>
      </c>
      <c r="G13" s="89">
        <v>7</v>
      </c>
      <c r="H13" s="89">
        <v>8</v>
      </c>
      <c r="I13" s="89">
        <v>9</v>
      </c>
      <c r="J13" s="89">
        <v>10</v>
      </c>
      <c r="K13" s="89">
        <v>11</v>
      </c>
      <c r="L13" s="89">
        <v>12</v>
      </c>
    </row>
    <row r="14" spans="1:16" ht="23.25" customHeight="1" x14ac:dyDescent="0.2">
      <c r="A14" s="88">
        <v>1</v>
      </c>
      <c r="B14" s="28" t="s">
        <v>898</v>
      </c>
      <c r="C14" s="1241" t="s">
        <v>912</v>
      </c>
      <c r="D14" s="1242"/>
      <c r="E14" s="1242"/>
      <c r="F14" s="1242"/>
      <c r="G14" s="1242"/>
      <c r="H14" s="1242"/>
      <c r="I14" s="1242"/>
      <c r="J14" s="1242"/>
      <c r="K14" s="1242"/>
      <c r="L14" s="1243"/>
    </row>
    <row r="15" spans="1:16" ht="23.25" customHeight="1" x14ac:dyDescent="0.2">
      <c r="A15" s="88">
        <v>2</v>
      </c>
      <c r="B15" s="28" t="s">
        <v>899</v>
      </c>
      <c r="C15" s="1244"/>
      <c r="D15" s="1245"/>
      <c r="E15" s="1245"/>
      <c r="F15" s="1245"/>
      <c r="G15" s="1245"/>
      <c r="H15" s="1245"/>
      <c r="I15" s="1245"/>
      <c r="J15" s="1245"/>
      <c r="K15" s="1245"/>
      <c r="L15" s="1246"/>
    </row>
    <row r="16" spans="1:16" ht="23.25" customHeight="1" x14ac:dyDescent="0.2">
      <c r="A16" s="88">
        <v>3</v>
      </c>
      <c r="B16" s="28" t="s">
        <v>900</v>
      </c>
      <c r="C16" s="1244"/>
      <c r="D16" s="1245"/>
      <c r="E16" s="1245"/>
      <c r="F16" s="1245"/>
      <c r="G16" s="1245"/>
      <c r="H16" s="1245"/>
      <c r="I16" s="1245"/>
      <c r="J16" s="1245"/>
      <c r="K16" s="1245"/>
      <c r="L16" s="1246"/>
    </row>
    <row r="17" spans="1:12" ht="23.25" customHeight="1" x14ac:dyDescent="0.2">
      <c r="A17" s="88">
        <v>4</v>
      </c>
      <c r="B17" s="28" t="s">
        <v>901</v>
      </c>
      <c r="C17" s="1244"/>
      <c r="D17" s="1245"/>
      <c r="E17" s="1245"/>
      <c r="F17" s="1245"/>
      <c r="G17" s="1245"/>
      <c r="H17" s="1245"/>
      <c r="I17" s="1245"/>
      <c r="J17" s="1245"/>
      <c r="K17" s="1245"/>
      <c r="L17" s="1246"/>
    </row>
    <row r="18" spans="1:12" ht="23.25" customHeight="1" x14ac:dyDescent="0.2">
      <c r="A18" s="88">
        <v>5</v>
      </c>
      <c r="B18" s="28" t="s">
        <v>902</v>
      </c>
      <c r="C18" s="1244"/>
      <c r="D18" s="1245"/>
      <c r="E18" s="1245"/>
      <c r="F18" s="1245"/>
      <c r="G18" s="1245"/>
      <c r="H18" s="1245"/>
      <c r="I18" s="1245"/>
      <c r="J18" s="1245"/>
      <c r="K18" s="1245"/>
      <c r="L18" s="1246"/>
    </row>
    <row r="19" spans="1:12" ht="23.25" customHeight="1" x14ac:dyDescent="0.2">
      <c r="A19" s="88">
        <v>6</v>
      </c>
      <c r="B19" s="28" t="s">
        <v>903</v>
      </c>
      <c r="C19" s="1244"/>
      <c r="D19" s="1245"/>
      <c r="E19" s="1245"/>
      <c r="F19" s="1245"/>
      <c r="G19" s="1245"/>
      <c r="H19" s="1245"/>
      <c r="I19" s="1245"/>
      <c r="J19" s="1245"/>
      <c r="K19" s="1245"/>
      <c r="L19" s="1246"/>
    </row>
    <row r="20" spans="1:12" ht="23.25" customHeight="1" x14ac:dyDescent="0.2">
      <c r="A20" s="88"/>
      <c r="B20" s="28" t="s">
        <v>19</v>
      </c>
      <c r="C20" s="1247"/>
      <c r="D20" s="1248"/>
      <c r="E20" s="1248"/>
      <c r="F20" s="1248"/>
      <c r="G20" s="1248"/>
      <c r="H20" s="1248"/>
      <c r="I20" s="1248"/>
      <c r="J20" s="1248"/>
      <c r="K20" s="1248"/>
      <c r="L20" s="1249"/>
    </row>
    <row r="21" spans="1:12" x14ac:dyDescent="0.2">
      <c r="A21" s="92"/>
      <c r="B21" s="115"/>
      <c r="C21" s="115"/>
      <c r="D21" s="269"/>
      <c r="E21" s="269"/>
      <c r="F21" s="269"/>
      <c r="G21" s="269"/>
      <c r="H21" s="269"/>
      <c r="I21" s="269"/>
      <c r="J21" s="269"/>
    </row>
    <row r="22" spans="1:12" x14ac:dyDescent="0.2">
      <c r="A22" s="92"/>
      <c r="B22" s="115"/>
      <c r="C22" s="115"/>
      <c r="D22" s="269"/>
      <c r="E22" s="269"/>
      <c r="F22" s="269"/>
      <c r="G22" s="269"/>
      <c r="H22" s="269"/>
      <c r="I22" s="269"/>
      <c r="J22" s="269"/>
    </row>
    <row r="23" spans="1:12" x14ac:dyDescent="0.2">
      <c r="A23" s="92"/>
      <c r="B23" s="115"/>
      <c r="C23" s="115"/>
      <c r="D23" s="269"/>
      <c r="E23" s="269"/>
      <c r="F23" s="269"/>
      <c r="G23" s="269"/>
      <c r="H23" s="269"/>
      <c r="I23" s="269"/>
      <c r="J23" s="269"/>
    </row>
    <row r="24" spans="1:12" ht="15.75" customHeight="1" x14ac:dyDescent="0.2">
      <c r="A24" s="95" t="s">
        <v>12</v>
      </c>
      <c r="B24" s="95"/>
      <c r="C24" s="95"/>
      <c r="D24" s="95"/>
      <c r="E24" s="95"/>
      <c r="F24" s="95"/>
      <c r="G24" s="95"/>
      <c r="I24" s="1238" t="s">
        <v>13</v>
      </c>
      <c r="J24" s="1238"/>
    </row>
    <row r="25" spans="1:12" ht="12.75" customHeight="1" x14ac:dyDescent="0.2">
      <c r="A25" s="1240" t="s">
        <v>674</v>
      </c>
      <c r="B25" s="1240"/>
      <c r="C25" s="1240"/>
      <c r="D25" s="1240"/>
      <c r="E25" s="1240"/>
      <c r="F25" s="1240"/>
      <c r="G25" s="1240"/>
      <c r="H25" s="1240"/>
      <c r="I25" s="1240"/>
      <c r="J25" s="1240"/>
    </row>
    <row r="26" spans="1:12" ht="12.75" customHeight="1" x14ac:dyDescent="0.2">
      <c r="A26" s="270"/>
      <c r="B26" s="270"/>
      <c r="C26" s="270"/>
      <c r="D26" s="270"/>
      <c r="E26" s="270"/>
      <c r="F26" s="270"/>
      <c r="G26" s="270"/>
      <c r="H26" s="1238" t="s">
        <v>20</v>
      </c>
      <c r="I26" s="1238"/>
      <c r="J26" s="1238"/>
      <c r="K26" s="1238"/>
    </row>
    <row r="27" spans="1:12" x14ac:dyDescent="0.2">
      <c r="A27" s="95"/>
      <c r="B27" s="95"/>
      <c r="C27" s="95"/>
      <c r="E27" s="95"/>
      <c r="H27" s="1235" t="s">
        <v>86</v>
      </c>
      <c r="I27" s="1235"/>
      <c r="J27" s="1235"/>
    </row>
    <row r="31" spans="1:12" x14ac:dyDescent="0.2">
      <c r="A31" s="1237"/>
      <c r="B31" s="1237"/>
      <c r="C31" s="1237"/>
      <c r="D31" s="1237"/>
      <c r="E31" s="1237"/>
      <c r="F31" s="1237"/>
      <c r="G31" s="1237"/>
      <c r="H31" s="1237"/>
      <c r="I31" s="1237"/>
      <c r="J31" s="1237"/>
    </row>
    <row r="33" spans="1:10" x14ac:dyDescent="0.2">
      <c r="A33" s="1237"/>
      <c r="B33" s="1237"/>
      <c r="C33" s="1237"/>
      <c r="D33" s="1237"/>
      <c r="E33" s="1237"/>
      <c r="F33" s="1237"/>
      <c r="G33" s="1237"/>
      <c r="H33" s="1237"/>
      <c r="I33" s="1237"/>
      <c r="J33" s="1237"/>
    </row>
  </sheetData>
  <mergeCells count="21">
    <mergeCell ref="A33:J33"/>
    <mergeCell ref="H26:K26"/>
    <mergeCell ref="A11:A12"/>
    <mergeCell ref="B11:B12"/>
    <mergeCell ref="C11:D11"/>
    <mergeCell ref="E11:F11"/>
    <mergeCell ref="G11:H11"/>
    <mergeCell ref="I11:J11"/>
    <mergeCell ref="K11:L11"/>
    <mergeCell ref="I24:J24"/>
    <mergeCell ref="A25:J25"/>
    <mergeCell ref="H27:J27"/>
    <mergeCell ref="A31:J31"/>
    <mergeCell ref="C14:L20"/>
    <mergeCell ref="E3:I3"/>
    <mergeCell ref="A4:J4"/>
    <mergeCell ref="A5:J5"/>
    <mergeCell ref="A10:B10"/>
    <mergeCell ref="A7:L7"/>
    <mergeCell ref="H10:L10"/>
    <mergeCell ref="A8:C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SheetLayoutView="100" workbookViewId="0">
      <selection activeCell="N27" sqref="N27"/>
    </sheetView>
  </sheetViews>
  <sheetFormatPr defaultRowHeight="12.75" x14ac:dyDescent="0.2"/>
  <cols>
    <col min="1" max="1" width="7.42578125" style="153" customWidth="1"/>
    <col min="2" max="2" width="17.140625" style="153" customWidth="1"/>
    <col min="3" max="3" width="11" style="153" customWidth="1"/>
    <col min="4" max="4" width="10" style="153" customWidth="1"/>
    <col min="5" max="5" width="11.85546875" style="153" customWidth="1"/>
    <col min="6" max="6" width="12.140625" style="153" customWidth="1"/>
    <col min="7" max="7" width="13.28515625" style="153" customWidth="1"/>
    <col min="8" max="8" width="14.5703125" style="153" customWidth="1"/>
    <col min="9" max="9" width="12" style="153" customWidth="1"/>
    <col min="10" max="10" width="13.140625" style="153" customWidth="1"/>
    <col min="11" max="11" width="12.140625" style="153" customWidth="1"/>
    <col min="12" max="12" width="12" style="153" customWidth="1"/>
    <col min="13" max="16384" width="9.140625" style="153"/>
  </cols>
  <sheetData>
    <row r="1" spans="1:16" s="565" customFormat="1" x14ac:dyDescent="0.2"/>
    <row r="2" spans="1:16" s="565" customFormat="1" x14ac:dyDescent="0.2"/>
    <row r="3" spans="1:16" s="84" customFormat="1" x14ac:dyDescent="0.2">
      <c r="E3" s="1233"/>
      <c r="F3" s="1233"/>
      <c r="G3" s="1233"/>
      <c r="H3" s="1233"/>
      <c r="I3" s="1233"/>
      <c r="J3" s="265" t="s">
        <v>673</v>
      </c>
    </row>
    <row r="4" spans="1:16" s="84" customFormat="1" ht="15" x14ac:dyDescent="0.2">
      <c r="A4" s="1234" t="s">
        <v>0</v>
      </c>
      <c r="B4" s="1234"/>
      <c r="C4" s="1234"/>
      <c r="D4" s="1234"/>
      <c r="E4" s="1234"/>
      <c r="F4" s="1234"/>
      <c r="G4" s="1234"/>
      <c r="H4" s="1234"/>
      <c r="I4" s="1234"/>
      <c r="J4" s="1234"/>
    </row>
    <row r="5" spans="1:16" s="84" customFormat="1" ht="20.25" x14ac:dyDescent="0.3">
      <c r="A5" s="727" t="s">
        <v>741</v>
      </c>
      <c r="B5" s="727"/>
      <c r="C5" s="727"/>
      <c r="D5" s="727"/>
      <c r="E5" s="727"/>
      <c r="F5" s="727"/>
      <c r="G5" s="727"/>
      <c r="H5" s="727"/>
      <c r="I5" s="727"/>
      <c r="J5" s="727"/>
    </row>
    <row r="6" spans="1:16" s="84" customFormat="1" ht="14.25" customHeight="1" x14ac:dyDescent="0.2"/>
    <row r="7" spans="1:16" ht="16.5" customHeight="1" x14ac:dyDescent="0.25">
      <c r="A7" s="1236" t="s">
        <v>820</v>
      </c>
      <c r="B7" s="1236"/>
      <c r="C7" s="1236"/>
      <c r="D7" s="1236"/>
      <c r="E7" s="1236"/>
      <c r="F7" s="1236"/>
      <c r="G7" s="1236"/>
      <c r="H7" s="1236"/>
      <c r="I7" s="1236"/>
      <c r="J7" s="1236"/>
      <c r="K7" s="1236"/>
      <c r="L7" s="1236"/>
    </row>
    <row r="8" spans="1:16" ht="13.5" customHeight="1" x14ac:dyDescent="0.2">
      <c r="A8" s="266"/>
      <c r="B8" s="266"/>
      <c r="C8" s="266"/>
      <c r="D8" s="266"/>
      <c r="E8" s="266"/>
      <c r="F8" s="266"/>
      <c r="G8" s="266"/>
      <c r="H8" s="266"/>
      <c r="I8" s="266"/>
      <c r="J8" s="266"/>
    </row>
    <row r="9" spans="1:16" ht="0.75" customHeight="1" x14ac:dyDescent="0.2"/>
    <row r="10" spans="1:16" ht="15.75" x14ac:dyDescent="0.25">
      <c r="A10" s="695" t="s">
        <v>948</v>
      </c>
      <c r="B10" s="695"/>
      <c r="C10" s="695"/>
      <c r="H10" s="754"/>
      <c r="I10" s="754"/>
      <c r="J10" s="754"/>
      <c r="K10" s="754"/>
      <c r="L10" s="754"/>
    </row>
    <row r="11" spans="1:16" ht="21" customHeight="1" x14ac:dyDescent="0.2">
      <c r="A11" s="1005" t="s">
        <v>2</v>
      </c>
      <c r="B11" s="1005" t="s">
        <v>39</v>
      </c>
      <c r="C11" s="1239" t="s">
        <v>667</v>
      </c>
      <c r="D11" s="1239"/>
      <c r="E11" s="1239" t="s">
        <v>128</v>
      </c>
      <c r="F11" s="1239"/>
      <c r="G11" s="1239" t="s">
        <v>668</v>
      </c>
      <c r="H11" s="1239"/>
      <c r="I11" s="1239" t="s">
        <v>129</v>
      </c>
      <c r="J11" s="1239"/>
      <c r="K11" s="1239" t="s">
        <v>130</v>
      </c>
      <c r="L11" s="1239"/>
      <c r="O11" s="268"/>
      <c r="P11" s="269"/>
    </row>
    <row r="12" spans="1:16" ht="45" customHeight="1" x14ac:dyDescent="0.2">
      <c r="A12" s="1005"/>
      <c r="B12" s="1005"/>
      <c r="C12" s="89" t="s">
        <v>669</v>
      </c>
      <c r="D12" s="89" t="s">
        <v>670</v>
      </c>
      <c r="E12" s="89" t="s">
        <v>671</v>
      </c>
      <c r="F12" s="89" t="s">
        <v>672</v>
      </c>
      <c r="G12" s="89" t="s">
        <v>671</v>
      </c>
      <c r="H12" s="89" t="s">
        <v>672</v>
      </c>
      <c r="I12" s="89" t="s">
        <v>669</v>
      </c>
      <c r="J12" s="89" t="s">
        <v>670</v>
      </c>
      <c r="K12" s="89" t="s">
        <v>669</v>
      </c>
      <c r="L12" s="89" t="s">
        <v>670</v>
      </c>
    </row>
    <row r="13" spans="1:16" x14ac:dyDescent="0.2">
      <c r="A13" s="89">
        <v>1</v>
      </c>
      <c r="B13" s="89">
        <v>2</v>
      </c>
      <c r="C13" s="89">
        <v>3</v>
      </c>
      <c r="D13" s="89">
        <v>4</v>
      </c>
      <c r="E13" s="89">
        <v>5</v>
      </c>
      <c r="F13" s="89">
        <v>6</v>
      </c>
      <c r="G13" s="89">
        <v>7</v>
      </c>
      <c r="H13" s="89">
        <v>8</v>
      </c>
      <c r="I13" s="89">
        <v>9</v>
      </c>
      <c r="J13" s="89">
        <v>10</v>
      </c>
      <c r="K13" s="89">
        <v>11</v>
      </c>
      <c r="L13" s="89">
        <v>12</v>
      </c>
    </row>
    <row r="14" spans="1:16" ht="22.5" customHeight="1" x14ac:dyDescent="0.2">
      <c r="A14" s="88">
        <v>1</v>
      </c>
      <c r="B14" s="28" t="s">
        <v>898</v>
      </c>
      <c r="C14" s="1250" t="s">
        <v>912</v>
      </c>
      <c r="D14" s="1251"/>
      <c r="E14" s="1251"/>
      <c r="F14" s="1251"/>
      <c r="G14" s="1251"/>
      <c r="H14" s="1251"/>
      <c r="I14" s="1251"/>
      <c r="J14" s="1251"/>
      <c r="K14" s="1251"/>
      <c r="L14" s="1252"/>
    </row>
    <row r="15" spans="1:16" ht="22.5" customHeight="1" x14ac:dyDescent="0.2">
      <c r="A15" s="88">
        <v>2</v>
      </c>
      <c r="B15" s="28" t="s">
        <v>899</v>
      </c>
      <c r="C15" s="1253"/>
      <c r="D15" s="1254"/>
      <c r="E15" s="1254"/>
      <c r="F15" s="1254"/>
      <c r="G15" s="1254"/>
      <c r="H15" s="1254"/>
      <c r="I15" s="1254"/>
      <c r="J15" s="1254"/>
      <c r="K15" s="1254"/>
      <c r="L15" s="1255"/>
    </row>
    <row r="16" spans="1:16" ht="22.5" customHeight="1" x14ac:dyDescent="0.2">
      <c r="A16" s="88">
        <v>3</v>
      </c>
      <c r="B16" s="28" t="s">
        <v>900</v>
      </c>
      <c r="C16" s="1253"/>
      <c r="D16" s="1254"/>
      <c r="E16" s="1254"/>
      <c r="F16" s="1254"/>
      <c r="G16" s="1254"/>
      <c r="H16" s="1254"/>
      <c r="I16" s="1254"/>
      <c r="J16" s="1254"/>
      <c r="K16" s="1254"/>
      <c r="L16" s="1255"/>
    </row>
    <row r="17" spans="1:12" ht="22.5" customHeight="1" x14ac:dyDescent="0.2">
      <c r="A17" s="88">
        <v>4</v>
      </c>
      <c r="B17" s="28" t="s">
        <v>901</v>
      </c>
      <c r="C17" s="1253"/>
      <c r="D17" s="1254"/>
      <c r="E17" s="1254"/>
      <c r="F17" s="1254"/>
      <c r="G17" s="1254"/>
      <c r="H17" s="1254"/>
      <c r="I17" s="1254"/>
      <c r="J17" s="1254"/>
      <c r="K17" s="1254"/>
      <c r="L17" s="1255"/>
    </row>
    <row r="18" spans="1:12" ht="22.5" customHeight="1" x14ac:dyDescent="0.2">
      <c r="A18" s="88">
        <v>5</v>
      </c>
      <c r="B18" s="28" t="s">
        <v>902</v>
      </c>
      <c r="C18" s="1253"/>
      <c r="D18" s="1254"/>
      <c r="E18" s="1254"/>
      <c r="F18" s="1254"/>
      <c r="G18" s="1254"/>
      <c r="H18" s="1254"/>
      <c r="I18" s="1254"/>
      <c r="J18" s="1254"/>
      <c r="K18" s="1254"/>
      <c r="L18" s="1255"/>
    </row>
    <row r="19" spans="1:12" ht="22.5" customHeight="1" x14ac:dyDescent="0.2">
      <c r="A19" s="88">
        <v>6</v>
      </c>
      <c r="B19" s="28" t="s">
        <v>903</v>
      </c>
      <c r="C19" s="1253"/>
      <c r="D19" s="1254"/>
      <c r="E19" s="1254"/>
      <c r="F19" s="1254"/>
      <c r="G19" s="1254"/>
      <c r="H19" s="1254"/>
      <c r="I19" s="1254"/>
      <c r="J19" s="1254"/>
      <c r="K19" s="1254"/>
      <c r="L19" s="1255"/>
    </row>
    <row r="20" spans="1:12" ht="22.5" customHeight="1" x14ac:dyDescent="0.2">
      <c r="A20" s="88"/>
      <c r="B20" s="28" t="s">
        <v>19</v>
      </c>
      <c r="C20" s="1256"/>
      <c r="D20" s="1257"/>
      <c r="E20" s="1257"/>
      <c r="F20" s="1257"/>
      <c r="G20" s="1257"/>
      <c r="H20" s="1257"/>
      <c r="I20" s="1257"/>
      <c r="J20" s="1257"/>
      <c r="K20" s="1257"/>
      <c r="L20" s="1258"/>
    </row>
    <row r="21" spans="1:12" x14ac:dyDescent="0.2">
      <c r="A21" s="92"/>
      <c r="B21" s="115"/>
      <c r="C21" s="115"/>
      <c r="D21" s="269"/>
      <c r="E21" s="269"/>
      <c r="F21" s="269"/>
      <c r="G21" s="269"/>
      <c r="H21" s="269"/>
      <c r="I21" s="269"/>
      <c r="J21" s="269"/>
    </row>
    <row r="22" spans="1:12" x14ac:dyDescent="0.2">
      <c r="A22" s="92"/>
      <c r="B22" s="115"/>
      <c r="C22" s="115"/>
      <c r="D22" s="269"/>
      <c r="E22" s="269"/>
      <c r="F22" s="269"/>
      <c r="G22" s="269"/>
      <c r="H22" s="269"/>
      <c r="I22" s="269"/>
      <c r="J22" s="269"/>
    </row>
    <row r="23" spans="1:12" x14ac:dyDescent="0.2">
      <c r="A23" s="92"/>
      <c r="B23" s="115"/>
      <c r="C23" s="115"/>
      <c r="D23" s="269"/>
      <c r="E23" s="269"/>
      <c r="F23" s="269"/>
      <c r="G23" s="269"/>
      <c r="H23" s="269"/>
      <c r="I23" s="269"/>
      <c r="J23" s="269"/>
    </row>
    <row r="24" spans="1:12" ht="15.75" customHeight="1" x14ac:dyDescent="0.2">
      <c r="A24" s="95" t="s">
        <v>12</v>
      </c>
      <c r="B24" s="95"/>
      <c r="C24" s="95"/>
      <c r="D24" s="95"/>
      <c r="E24" s="95"/>
      <c r="F24" s="95"/>
      <c r="G24" s="95"/>
      <c r="I24" s="1238" t="s">
        <v>13</v>
      </c>
      <c r="J24" s="1238"/>
    </row>
    <row r="25" spans="1:12" ht="12.75" customHeight="1" x14ac:dyDescent="0.2">
      <c r="A25" s="1240" t="s">
        <v>674</v>
      </c>
      <c r="B25" s="1240"/>
      <c r="C25" s="1240"/>
      <c r="D25" s="1240"/>
      <c r="E25" s="1240"/>
      <c r="F25" s="1240"/>
      <c r="G25" s="1240"/>
      <c r="H25" s="1240"/>
      <c r="I25" s="1240"/>
      <c r="J25" s="1240"/>
    </row>
    <row r="26" spans="1:12" ht="12.75" customHeight="1" x14ac:dyDescent="0.2">
      <c r="A26" s="270"/>
      <c r="B26" s="270"/>
      <c r="C26" s="270"/>
      <c r="D26" s="270"/>
      <c r="E26" s="270"/>
      <c r="F26" s="270"/>
      <c r="G26" s="270"/>
      <c r="H26" s="1238" t="s">
        <v>89</v>
      </c>
      <c r="I26" s="1238"/>
      <c r="J26" s="1238"/>
      <c r="K26" s="1238"/>
    </row>
    <row r="27" spans="1:12" x14ac:dyDescent="0.2">
      <c r="A27" s="95"/>
      <c r="B27" s="95"/>
      <c r="C27" s="95"/>
      <c r="E27" s="95"/>
      <c r="H27" s="1235" t="s">
        <v>86</v>
      </c>
      <c r="I27" s="1235"/>
      <c r="J27" s="1235"/>
    </row>
    <row r="31" spans="1:12" x14ac:dyDescent="0.2">
      <c r="A31" s="1237"/>
      <c r="B31" s="1237"/>
      <c r="C31" s="1237"/>
      <c r="D31" s="1237"/>
      <c r="E31" s="1237"/>
      <c r="F31" s="1237"/>
      <c r="G31" s="1237"/>
      <c r="H31" s="1237"/>
      <c r="I31" s="1237"/>
      <c r="J31" s="1237"/>
    </row>
    <row r="33" spans="1:10" x14ac:dyDescent="0.2">
      <c r="A33" s="1237"/>
      <c r="B33" s="1237"/>
      <c r="C33" s="1237"/>
      <c r="D33" s="1237"/>
      <c r="E33" s="1237"/>
      <c r="F33" s="1237"/>
      <c r="G33" s="1237"/>
      <c r="H33" s="1237"/>
      <c r="I33" s="1237"/>
      <c r="J33" s="1237"/>
    </row>
  </sheetData>
  <mergeCells count="20">
    <mergeCell ref="A33:J33"/>
    <mergeCell ref="H26:K26"/>
    <mergeCell ref="A11:A12"/>
    <mergeCell ref="B11:B12"/>
    <mergeCell ref="C11:D11"/>
    <mergeCell ref="E11:F11"/>
    <mergeCell ref="G11:H11"/>
    <mergeCell ref="I11:J11"/>
    <mergeCell ref="K11:L11"/>
    <mergeCell ref="I24:J24"/>
    <mergeCell ref="A25:J25"/>
    <mergeCell ref="H27:J27"/>
    <mergeCell ref="A31:J31"/>
    <mergeCell ref="C14:L20"/>
    <mergeCell ref="E3:I3"/>
    <mergeCell ref="A4:J4"/>
    <mergeCell ref="A5:J5"/>
    <mergeCell ref="A7:L7"/>
    <mergeCell ref="H10:L10"/>
    <mergeCell ref="A10:C10"/>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90" zoomScaleNormal="90" zoomScaleSheetLayoutView="100" workbookViewId="0">
      <selection activeCell="H17" sqref="H17"/>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765" t="s">
        <v>0</v>
      </c>
      <c r="B1" s="765"/>
      <c r="C1" s="765"/>
      <c r="D1" s="765"/>
      <c r="E1" s="765"/>
      <c r="F1" s="765"/>
      <c r="G1" s="765"/>
      <c r="H1" s="170" t="s">
        <v>252</v>
      </c>
    </row>
    <row r="2" spans="1:8" ht="21" x14ac:dyDescent="0.35">
      <c r="A2" s="766" t="s">
        <v>741</v>
      </c>
      <c r="B2" s="766"/>
      <c r="C2" s="766"/>
      <c r="D2" s="766"/>
      <c r="E2" s="766"/>
      <c r="F2" s="766"/>
      <c r="G2" s="766"/>
      <c r="H2" s="766"/>
    </row>
    <row r="3" spans="1:8" ht="15" x14ac:dyDescent="0.3">
      <c r="A3" s="172"/>
      <c r="B3" s="172"/>
    </row>
    <row r="4" spans="1:8" ht="18" customHeight="1" x14ac:dyDescent="0.35">
      <c r="A4" s="767" t="s">
        <v>793</v>
      </c>
      <c r="B4" s="767"/>
      <c r="C4" s="767"/>
      <c r="D4" s="767"/>
      <c r="E4" s="767"/>
      <c r="F4" s="767"/>
      <c r="G4" s="767"/>
      <c r="H4" s="767"/>
    </row>
    <row r="5" spans="1:8" ht="15.75" x14ac:dyDescent="0.25">
      <c r="A5" s="695" t="s">
        <v>948</v>
      </c>
      <c r="B5" s="695"/>
      <c r="C5" s="695"/>
    </row>
    <row r="6" spans="1:8" ht="15" x14ac:dyDescent="0.3">
      <c r="A6" s="173"/>
      <c r="B6" s="173"/>
      <c r="G6" s="768" t="s">
        <v>831</v>
      </c>
      <c r="H6" s="768"/>
    </row>
    <row r="7" spans="1:8" ht="59.25" customHeight="1" x14ac:dyDescent="0.2">
      <c r="A7" s="275" t="s">
        <v>2</v>
      </c>
      <c r="B7" s="275" t="s">
        <v>3</v>
      </c>
      <c r="C7" s="175" t="s">
        <v>253</v>
      </c>
      <c r="D7" s="175" t="s">
        <v>254</v>
      </c>
      <c r="E7" s="175" t="s">
        <v>255</v>
      </c>
      <c r="F7" s="175" t="s">
        <v>256</v>
      </c>
      <c r="G7" s="175" t="s">
        <v>257</v>
      </c>
      <c r="H7" s="175" t="s">
        <v>258</v>
      </c>
    </row>
    <row r="8" spans="1:8" s="170" customFormat="1" ht="15" x14ac:dyDescent="0.25">
      <c r="A8" s="176" t="s">
        <v>259</v>
      </c>
      <c r="B8" s="176" t="s">
        <v>260</v>
      </c>
      <c r="C8" s="176" t="s">
        <v>261</v>
      </c>
      <c r="D8" s="176" t="s">
        <v>262</v>
      </c>
      <c r="E8" s="176" t="s">
        <v>263</v>
      </c>
      <c r="F8" s="176" t="s">
        <v>264</v>
      </c>
      <c r="G8" s="176" t="s">
        <v>265</v>
      </c>
      <c r="H8" s="176" t="s">
        <v>266</v>
      </c>
    </row>
    <row r="9" spans="1:8" ht="24.75" customHeight="1" x14ac:dyDescent="0.25">
      <c r="A9" s="561">
        <v>1</v>
      </c>
      <c r="B9" s="479" t="s">
        <v>898</v>
      </c>
      <c r="C9" s="404">
        <v>0</v>
      </c>
      <c r="D9" s="404">
        <v>578</v>
      </c>
      <c r="E9" s="404">
        <v>627</v>
      </c>
      <c r="F9" s="332">
        <f t="shared" ref="F9:F15" si="0">SUM(C9:E9)</f>
        <v>1205</v>
      </c>
      <c r="G9" s="332">
        <v>1205</v>
      </c>
      <c r="H9" s="49"/>
    </row>
    <row r="10" spans="1:8" ht="24.75" customHeight="1" x14ac:dyDescent="0.25">
      <c r="A10" s="561">
        <v>2</v>
      </c>
      <c r="B10" s="479" t="s">
        <v>899</v>
      </c>
      <c r="C10" s="404">
        <v>16</v>
      </c>
      <c r="D10" s="404">
        <v>0</v>
      </c>
      <c r="E10" s="404">
        <v>29</v>
      </c>
      <c r="F10" s="332">
        <f t="shared" si="0"/>
        <v>45</v>
      </c>
      <c r="G10" s="332">
        <v>45</v>
      </c>
      <c r="H10" s="49"/>
    </row>
    <row r="11" spans="1:8" ht="24.75" customHeight="1" x14ac:dyDescent="0.25">
      <c r="A11" s="561">
        <v>3</v>
      </c>
      <c r="B11" s="479" t="s">
        <v>900</v>
      </c>
      <c r="C11" s="404">
        <v>0</v>
      </c>
      <c r="D11" s="404">
        <v>0</v>
      </c>
      <c r="E11" s="404">
        <v>6</v>
      </c>
      <c r="F11" s="332">
        <f t="shared" si="0"/>
        <v>6</v>
      </c>
      <c r="G11" s="332">
        <v>6</v>
      </c>
      <c r="H11" s="49"/>
    </row>
    <row r="12" spans="1:8" ht="24.75" customHeight="1" x14ac:dyDescent="0.25">
      <c r="A12" s="561">
        <v>4</v>
      </c>
      <c r="B12" s="479" t="s">
        <v>901</v>
      </c>
      <c r="C12" s="404">
        <v>722</v>
      </c>
      <c r="D12" s="404">
        <v>0</v>
      </c>
      <c r="E12" s="404">
        <v>0</v>
      </c>
      <c r="F12" s="332">
        <f t="shared" si="0"/>
        <v>722</v>
      </c>
      <c r="G12" s="332">
        <v>722</v>
      </c>
      <c r="H12" s="49"/>
    </row>
    <row r="13" spans="1:8" ht="24.75" customHeight="1" x14ac:dyDescent="0.25">
      <c r="A13" s="561">
        <v>5</v>
      </c>
      <c r="B13" s="479" t="s">
        <v>902</v>
      </c>
      <c r="C13" s="404">
        <v>605</v>
      </c>
      <c r="D13" s="404">
        <v>0</v>
      </c>
      <c r="E13" s="404">
        <v>0</v>
      </c>
      <c r="F13" s="332">
        <f t="shared" si="0"/>
        <v>605</v>
      </c>
      <c r="G13" s="332">
        <v>605</v>
      </c>
      <c r="H13" s="49"/>
    </row>
    <row r="14" spans="1:8" ht="24.75" customHeight="1" x14ac:dyDescent="0.25">
      <c r="A14" s="561">
        <v>6</v>
      </c>
      <c r="B14" s="479" t="s">
        <v>903</v>
      </c>
      <c r="C14" s="404">
        <v>463</v>
      </c>
      <c r="D14" s="404">
        <v>0</v>
      </c>
      <c r="E14" s="404">
        <v>0</v>
      </c>
      <c r="F14" s="332">
        <f t="shared" si="0"/>
        <v>463</v>
      </c>
      <c r="G14" s="332">
        <v>463</v>
      </c>
      <c r="H14" s="49"/>
    </row>
    <row r="15" spans="1:8" ht="24.75" customHeight="1" x14ac:dyDescent="0.25">
      <c r="A15" s="561"/>
      <c r="B15" s="479" t="s">
        <v>19</v>
      </c>
      <c r="C15" s="332">
        <f>SUM(C9:C14)</f>
        <v>1806</v>
      </c>
      <c r="D15" s="332">
        <f>SUM(D9:D14)</f>
        <v>578</v>
      </c>
      <c r="E15" s="332">
        <f>SUM(E9:E14)</f>
        <v>662</v>
      </c>
      <c r="F15" s="332">
        <f t="shared" si="0"/>
        <v>3046</v>
      </c>
      <c r="G15" s="332">
        <v>3046</v>
      </c>
      <c r="H15" s="49"/>
    </row>
    <row r="17" spans="1:11" x14ac:dyDescent="0.2">
      <c r="A17" s="177" t="s">
        <v>267</v>
      </c>
    </row>
    <row r="19" spans="1:11" x14ac:dyDescent="0.2">
      <c r="F19">
        <v>2975</v>
      </c>
      <c r="G19">
        <f>G15/F19</f>
        <v>1.0238655462184874</v>
      </c>
    </row>
    <row r="20" spans="1:11" ht="15" customHeight="1" x14ac:dyDescent="0.2">
      <c r="A20" s="178"/>
      <c r="B20" s="178"/>
      <c r="C20" s="178"/>
      <c r="D20" s="178"/>
      <c r="E20" s="178"/>
      <c r="F20" s="763" t="s">
        <v>13</v>
      </c>
      <c r="G20" s="763"/>
      <c r="H20" s="179"/>
    </row>
    <row r="21" spans="1:11" ht="15" customHeight="1" x14ac:dyDescent="0.2">
      <c r="A21" s="178"/>
      <c r="B21" s="178"/>
      <c r="C21" s="178"/>
      <c r="D21" s="178"/>
      <c r="E21" s="178"/>
      <c r="F21" s="763" t="s">
        <v>14</v>
      </c>
      <c r="G21" s="763"/>
      <c r="H21" s="763"/>
    </row>
    <row r="22" spans="1:11" ht="15" customHeight="1" x14ac:dyDescent="0.2">
      <c r="A22" s="178"/>
      <c r="B22" s="178"/>
      <c r="C22" s="178"/>
      <c r="D22" s="178"/>
      <c r="E22" s="178"/>
      <c r="F22" s="763" t="s">
        <v>89</v>
      </c>
      <c r="G22" s="763"/>
      <c r="H22" s="763"/>
    </row>
    <row r="23" spans="1:11" x14ac:dyDescent="0.2">
      <c r="A23" s="178" t="s">
        <v>12</v>
      </c>
      <c r="C23" s="178"/>
      <c r="D23" s="178"/>
      <c r="E23" s="178"/>
      <c r="F23" s="764" t="s">
        <v>86</v>
      </c>
      <c r="G23" s="764"/>
      <c r="H23" s="180"/>
    </row>
    <row r="24" spans="1:11" x14ac:dyDescent="0.2">
      <c r="A24" s="178"/>
      <c r="B24" s="178"/>
      <c r="C24" s="178"/>
      <c r="D24" s="178"/>
      <c r="E24" s="178"/>
      <c r="F24" s="178"/>
      <c r="G24" s="178"/>
      <c r="H24" s="178"/>
      <c r="I24" s="178"/>
      <c r="J24" s="178"/>
      <c r="K24" s="178"/>
    </row>
  </sheetData>
  <mergeCells count="9">
    <mergeCell ref="F22:H22"/>
    <mergeCell ref="F23:G23"/>
    <mergeCell ref="A1:G1"/>
    <mergeCell ref="A2:H2"/>
    <mergeCell ref="A4:H4"/>
    <mergeCell ref="G6:H6"/>
    <mergeCell ref="F20:G20"/>
    <mergeCell ref="F21:H21"/>
    <mergeCell ref="A5:C5"/>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SheetLayoutView="85" workbookViewId="0">
      <selection activeCell="G33" sqref="G33"/>
    </sheetView>
  </sheetViews>
  <sheetFormatPr defaultRowHeight="12.75" x14ac:dyDescent="0.2"/>
  <cols>
    <col min="1" max="1" width="8" customWidth="1"/>
    <col min="2" max="2" width="15.42578125" customWidth="1"/>
    <col min="3" max="3" width="9.7109375" customWidth="1"/>
    <col min="5" max="5" width="9.5703125" customWidth="1"/>
    <col min="6" max="6" width="9.7109375" customWidth="1"/>
    <col min="7" max="7" width="13"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677"/>
      <c r="E1" s="677"/>
      <c r="F1" s="677"/>
      <c r="G1" s="677"/>
      <c r="H1" s="677"/>
      <c r="I1" s="677"/>
      <c r="L1" s="776" t="s">
        <v>91</v>
      </c>
      <c r="M1" s="776"/>
    </row>
    <row r="2" spans="1:19" ht="15.75" x14ac:dyDescent="0.25">
      <c r="A2" s="673" t="s">
        <v>0</v>
      </c>
      <c r="B2" s="673"/>
      <c r="C2" s="673"/>
      <c r="D2" s="673"/>
      <c r="E2" s="673"/>
      <c r="F2" s="673"/>
      <c r="G2" s="673"/>
      <c r="H2" s="673"/>
      <c r="I2" s="673"/>
      <c r="J2" s="673"/>
      <c r="K2" s="673"/>
      <c r="L2" s="673"/>
      <c r="M2" s="673"/>
    </row>
    <row r="3" spans="1:19" ht="20.25" x14ac:dyDescent="0.3">
      <c r="A3" s="674" t="s">
        <v>741</v>
      </c>
      <c r="B3" s="674"/>
      <c r="C3" s="674"/>
      <c r="D3" s="674"/>
      <c r="E3" s="674"/>
      <c r="F3" s="674"/>
      <c r="G3" s="674"/>
      <c r="H3" s="674"/>
      <c r="I3" s="674"/>
      <c r="J3" s="674"/>
      <c r="K3" s="674"/>
      <c r="L3" s="674"/>
      <c r="M3" s="674"/>
    </row>
    <row r="4" spans="1:19" ht="11.25" customHeight="1" x14ac:dyDescent="0.2"/>
    <row r="5" spans="1:19" ht="15.75" x14ac:dyDescent="0.25">
      <c r="A5" s="673" t="s">
        <v>794</v>
      </c>
      <c r="B5" s="673"/>
      <c r="C5" s="673"/>
      <c r="D5" s="673"/>
      <c r="E5" s="673"/>
      <c r="F5" s="673"/>
      <c r="G5" s="673"/>
      <c r="H5" s="673"/>
      <c r="I5" s="673"/>
      <c r="J5" s="673"/>
      <c r="K5" s="673"/>
      <c r="L5" s="673"/>
      <c r="M5" s="673"/>
    </row>
    <row r="7" spans="1:19" ht="15.75" x14ac:dyDescent="0.25">
      <c r="A7" s="695" t="s">
        <v>948</v>
      </c>
      <c r="B7" s="695"/>
      <c r="C7" s="695"/>
      <c r="K7" s="108"/>
    </row>
    <row r="8" spans="1:19" x14ac:dyDescent="0.2">
      <c r="A8" s="30"/>
      <c r="B8" s="30"/>
      <c r="K8" s="97"/>
      <c r="L8" s="773" t="s">
        <v>831</v>
      </c>
      <c r="M8" s="773"/>
      <c r="N8" s="773"/>
    </row>
    <row r="9" spans="1:19" ht="15.75" customHeight="1" x14ac:dyDescent="0.2">
      <c r="A9" s="774" t="s">
        <v>2</v>
      </c>
      <c r="B9" s="774" t="s">
        <v>3</v>
      </c>
      <c r="C9" s="638" t="s">
        <v>4</v>
      </c>
      <c r="D9" s="638"/>
      <c r="E9" s="638"/>
      <c r="F9" s="636"/>
      <c r="G9" s="772"/>
      <c r="H9" s="651" t="s">
        <v>106</v>
      </c>
      <c r="I9" s="651"/>
      <c r="J9" s="651"/>
      <c r="K9" s="651"/>
      <c r="L9" s="651"/>
      <c r="M9" s="774" t="s">
        <v>135</v>
      </c>
      <c r="N9" s="642" t="s">
        <v>136</v>
      </c>
    </row>
    <row r="10" spans="1:19" ht="38.25" x14ac:dyDescent="0.2">
      <c r="A10" s="775"/>
      <c r="B10" s="775"/>
      <c r="C10" s="5" t="s">
        <v>5</v>
      </c>
      <c r="D10" s="5" t="s">
        <v>6</v>
      </c>
      <c r="E10" s="5" t="s">
        <v>356</v>
      </c>
      <c r="F10" s="7" t="s">
        <v>104</v>
      </c>
      <c r="G10" s="6" t="s">
        <v>357</v>
      </c>
      <c r="H10" s="5" t="s">
        <v>5</v>
      </c>
      <c r="I10" s="5" t="s">
        <v>6</v>
      </c>
      <c r="J10" s="5" t="s">
        <v>356</v>
      </c>
      <c r="K10" s="7" t="s">
        <v>104</v>
      </c>
      <c r="L10" s="7" t="s">
        <v>358</v>
      </c>
      <c r="M10" s="775"/>
      <c r="N10" s="642"/>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ht="21" customHeight="1" x14ac:dyDescent="0.25">
      <c r="A12" s="561">
        <v>1</v>
      </c>
      <c r="B12" s="479" t="s">
        <v>898</v>
      </c>
      <c r="C12" s="49">
        <v>0</v>
      </c>
      <c r="D12" s="49">
        <v>0</v>
      </c>
      <c r="E12" s="49">
        <v>0</v>
      </c>
      <c r="F12" s="562">
        <v>0</v>
      </c>
      <c r="G12" s="563">
        <v>0</v>
      </c>
      <c r="H12" s="49">
        <v>0</v>
      </c>
      <c r="I12" s="49">
        <v>0</v>
      </c>
      <c r="J12" s="49">
        <v>0</v>
      </c>
      <c r="K12" s="562">
        <v>0</v>
      </c>
      <c r="L12" s="563">
        <v>0</v>
      </c>
      <c r="M12" s="49"/>
      <c r="N12" s="49"/>
    </row>
    <row r="13" spans="1:19" ht="21" customHeight="1" x14ac:dyDescent="0.25">
      <c r="A13" s="561">
        <v>2</v>
      </c>
      <c r="B13" s="479" t="s">
        <v>899</v>
      </c>
      <c r="C13" s="49">
        <v>13</v>
      </c>
      <c r="D13" s="49">
        <v>3</v>
      </c>
      <c r="E13" s="49">
        <v>0</v>
      </c>
      <c r="F13" s="562">
        <v>0</v>
      </c>
      <c r="G13" s="563">
        <f>SUM(C13:F13)</f>
        <v>16</v>
      </c>
      <c r="H13" s="49">
        <v>13</v>
      </c>
      <c r="I13" s="49">
        <v>3</v>
      </c>
      <c r="J13" s="49">
        <v>0</v>
      </c>
      <c r="K13" s="562">
        <v>0</v>
      </c>
      <c r="L13" s="563">
        <f>SUM(H13:K13)</f>
        <v>16</v>
      </c>
      <c r="M13" s="49"/>
      <c r="N13" s="49"/>
    </row>
    <row r="14" spans="1:19" ht="21" customHeight="1" x14ac:dyDescent="0.25">
      <c r="A14" s="561">
        <v>3</v>
      </c>
      <c r="B14" s="479" t="s">
        <v>900</v>
      </c>
      <c r="C14" s="49">
        <v>0</v>
      </c>
      <c r="D14" s="49">
        <v>0</v>
      </c>
      <c r="E14" s="49">
        <v>0</v>
      </c>
      <c r="F14" s="562">
        <v>0</v>
      </c>
      <c r="G14" s="563">
        <f>SUM(C14:F14)</f>
        <v>0</v>
      </c>
      <c r="H14" s="49">
        <v>0</v>
      </c>
      <c r="I14" s="49">
        <v>0</v>
      </c>
      <c r="J14" s="49">
        <v>0</v>
      </c>
      <c r="K14" s="562">
        <v>0</v>
      </c>
      <c r="L14" s="563">
        <f>SUM(H14:K14)</f>
        <v>0</v>
      </c>
      <c r="M14" s="49"/>
      <c r="N14" s="49"/>
    </row>
    <row r="15" spans="1:19" ht="21" customHeight="1" x14ac:dyDescent="0.25">
      <c r="A15" s="561">
        <v>4</v>
      </c>
      <c r="B15" s="479" t="s">
        <v>901</v>
      </c>
      <c r="C15" s="49">
        <v>700</v>
      </c>
      <c r="D15" s="49">
        <v>22</v>
      </c>
      <c r="E15" s="49">
        <v>0</v>
      </c>
      <c r="F15" s="562">
        <v>0</v>
      </c>
      <c r="G15" s="563">
        <f>SUM(C15:F15)</f>
        <v>722</v>
      </c>
      <c r="H15" s="49">
        <v>700</v>
      </c>
      <c r="I15" s="49">
        <v>22</v>
      </c>
      <c r="J15" s="49">
        <v>0</v>
      </c>
      <c r="K15" s="562">
        <v>0</v>
      </c>
      <c r="L15" s="563">
        <f>SUM(H15:K15)</f>
        <v>722</v>
      </c>
      <c r="M15" s="49"/>
      <c r="N15" s="49"/>
    </row>
    <row r="16" spans="1:19" ht="21" customHeight="1" x14ac:dyDescent="0.25">
      <c r="A16" s="561">
        <v>5</v>
      </c>
      <c r="B16" s="479" t="s">
        <v>902</v>
      </c>
      <c r="C16" s="49">
        <v>595</v>
      </c>
      <c r="D16" s="49">
        <v>10</v>
      </c>
      <c r="E16" s="49">
        <v>0</v>
      </c>
      <c r="F16" s="562">
        <v>0</v>
      </c>
      <c r="G16" s="563">
        <f>SUM(C16:F16)</f>
        <v>605</v>
      </c>
      <c r="H16" s="49">
        <v>595</v>
      </c>
      <c r="I16" s="49">
        <v>10</v>
      </c>
      <c r="J16" s="49">
        <v>0</v>
      </c>
      <c r="K16" s="562">
        <v>0</v>
      </c>
      <c r="L16" s="563">
        <f>SUM(H16:K16)</f>
        <v>605</v>
      </c>
      <c r="M16" s="49"/>
      <c r="N16" s="49"/>
    </row>
    <row r="17" spans="1:15" ht="21" customHeight="1" x14ac:dyDescent="0.25">
      <c r="A17" s="561">
        <v>6</v>
      </c>
      <c r="B17" s="479" t="s">
        <v>903</v>
      </c>
      <c r="C17" s="49">
        <v>356</v>
      </c>
      <c r="D17" s="49">
        <v>11</v>
      </c>
      <c r="E17" s="49">
        <v>96</v>
      </c>
      <c r="F17" s="562">
        <v>0</v>
      </c>
      <c r="G17" s="563">
        <f>SUM(C17:F17)</f>
        <v>463</v>
      </c>
      <c r="H17" s="49">
        <v>356</v>
      </c>
      <c r="I17" s="49">
        <v>11</v>
      </c>
      <c r="J17" s="49">
        <v>96</v>
      </c>
      <c r="K17" s="562">
        <v>0</v>
      </c>
      <c r="L17" s="563">
        <f>SUM(H17:K17)</f>
        <v>463</v>
      </c>
      <c r="M17" s="49"/>
      <c r="N17" s="49"/>
    </row>
    <row r="18" spans="1:15" ht="21" customHeight="1" x14ac:dyDescent="0.25">
      <c r="A18" s="561"/>
      <c r="B18" s="479" t="s">
        <v>19</v>
      </c>
      <c r="C18" s="479">
        <f t="shared" ref="C18:L18" si="0">SUM(C12:C17)</f>
        <v>1664</v>
      </c>
      <c r="D18" s="479">
        <f t="shared" si="0"/>
        <v>46</v>
      </c>
      <c r="E18" s="479">
        <f t="shared" si="0"/>
        <v>96</v>
      </c>
      <c r="F18" s="564">
        <f t="shared" si="0"/>
        <v>0</v>
      </c>
      <c r="G18" s="563">
        <f t="shared" si="0"/>
        <v>1806</v>
      </c>
      <c r="H18" s="479">
        <f t="shared" si="0"/>
        <v>1664</v>
      </c>
      <c r="I18" s="479">
        <f t="shared" si="0"/>
        <v>46</v>
      </c>
      <c r="J18" s="479">
        <f t="shared" si="0"/>
        <v>96</v>
      </c>
      <c r="K18" s="564">
        <f t="shared" si="0"/>
        <v>0</v>
      </c>
      <c r="L18" s="563">
        <f t="shared" si="0"/>
        <v>1806</v>
      </c>
      <c r="M18" s="49"/>
      <c r="N18" s="49"/>
    </row>
    <row r="19" spans="1:15" x14ac:dyDescent="0.2">
      <c r="A19" s="11"/>
      <c r="B19" s="12"/>
      <c r="C19" s="12"/>
      <c r="D19" s="12"/>
      <c r="E19" s="12"/>
      <c r="F19" s="12"/>
      <c r="G19" s="12"/>
      <c r="H19" s="12"/>
      <c r="I19" s="12"/>
      <c r="J19" s="12"/>
      <c r="K19" s="12"/>
      <c r="L19" s="12"/>
      <c r="M19" s="12"/>
    </row>
    <row r="20" spans="1:15" x14ac:dyDescent="0.2">
      <c r="A20" s="10" t="s">
        <v>8</v>
      </c>
    </row>
    <row r="21" spans="1:15" x14ac:dyDescent="0.2">
      <c r="A21" t="s">
        <v>9</v>
      </c>
    </row>
    <row r="22" spans="1:15" x14ac:dyDescent="0.2">
      <c r="A22" t="s">
        <v>10</v>
      </c>
      <c r="J22" s="11" t="s">
        <v>11</v>
      </c>
      <c r="K22" s="11"/>
      <c r="L22" s="11" t="s">
        <v>11</v>
      </c>
    </row>
    <row r="23" spans="1:15" x14ac:dyDescent="0.2">
      <c r="A23" s="15" t="s">
        <v>428</v>
      </c>
      <c r="J23" s="11"/>
      <c r="K23" s="11"/>
      <c r="L23" s="11"/>
    </row>
    <row r="24" spans="1:15" x14ac:dyDescent="0.2">
      <c r="C24" s="15" t="s">
        <v>429</v>
      </c>
      <c r="E24" s="12"/>
      <c r="F24" s="12"/>
      <c r="G24" s="12"/>
      <c r="H24" s="12"/>
      <c r="I24" s="12"/>
      <c r="J24" s="12"/>
      <c r="K24" s="12"/>
      <c r="L24" s="12"/>
      <c r="M24" s="12"/>
    </row>
    <row r="25" spans="1:15" x14ac:dyDescent="0.2">
      <c r="C25" s="15"/>
      <c r="E25" s="12"/>
      <c r="F25" s="12"/>
      <c r="G25" s="12"/>
      <c r="H25" s="12"/>
      <c r="I25" s="12"/>
      <c r="J25" s="12"/>
      <c r="K25" s="12"/>
      <c r="L25" s="12"/>
      <c r="M25" s="12"/>
    </row>
    <row r="26" spans="1:15" ht="15.6" customHeight="1" x14ac:dyDescent="0.25">
      <c r="A26" s="13" t="s">
        <v>12</v>
      </c>
      <c r="B26" s="13"/>
      <c r="C26" s="13"/>
      <c r="D26" s="13"/>
      <c r="E26" s="13"/>
      <c r="F26" s="13"/>
      <c r="G26" s="13"/>
      <c r="J26" s="14"/>
      <c r="K26" s="770"/>
      <c r="L26" s="771"/>
      <c r="M26" s="697" t="s">
        <v>13</v>
      </c>
      <c r="N26" s="697"/>
      <c r="O26" s="697"/>
    </row>
    <row r="27" spans="1:15" ht="15.6" customHeight="1" x14ac:dyDescent="0.2">
      <c r="A27" s="770" t="s">
        <v>14</v>
      </c>
      <c r="B27" s="770"/>
      <c r="C27" s="770"/>
      <c r="D27" s="770"/>
      <c r="E27" s="770"/>
      <c r="F27" s="770"/>
      <c r="G27" s="770"/>
      <c r="H27" s="770"/>
      <c r="I27" s="770"/>
      <c r="J27" s="770"/>
      <c r="K27" s="770"/>
      <c r="L27" s="770"/>
      <c r="M27" s="770"/>
      <c r="N27" s="770"/>
    </row>
    <row r="28" spans="1:15" ht="15.75" x14ac:dyDescent="0.2">
      <c r="A28" s="770" t="s">
        <v>15</v>
      </c>
      <c r="B28" s="770"/>
      <c r="C28" s="770"/>
      <c r="D28" s="770"/>
      <c r="E28" s="770"/>
      <c r="F28" s="770"/>
      <c r="G28" s="770"/>
      <c r="H28" s="770"/>
      <c r="I28" s="770"/>
      <c r="J28" s="770"/>
      <c r="K28" s="770"/>
      <c r="L28" s="770"/>
      <c r="M28" s="770"/>
      <c r="N28" s="770"/>
    </row>
    <row r="29" spans="1:15" x14ac:dyDescent="0.2">
      <c r="K29" s="646" t="s">
        <v>86</v>
      </c>
      <c r="L29" s="646"/>
      <c r="M29" s="646"/>
      <c r="N29" s="646"/>
    </row>
    <row r="30" spans="1:15" x14ac:dyDescent="0.2">
      <c r="A30" s="769"/>
      <c r="B30" s="769"/>
      <c r="C30" s="769"/>
      <c r="D30" s="769"/>
      <c r="E30" s="769"/>
      <c r="F30" s="769"/>
      <c r="G30" s="769"/>
      <c r="H30" s="769"/>
      <c r="I30" s="769"/>
      <c r="J30" s="769"/>
      <c r="K30" s="769"/>
      <c r="L30" s="769"/>
      <c r="M30" s="769"/>
    </row>
  </sheetData>
  <mergeCells count="19">
    <mergeCell ref="L8:N8"/>
    <mergeCell ref="M9:M10"/>
    <mergeCell ref="D1:I1"/>
    <mergeCell ref="A5:M5"/>
    <mergeCell ref="A3:M3"/>
    <mergeCell ref="A2:M2"/>
    <mergeCell ref="L1:M1"/>
    <mergeCell ref="B9:B10"/>
    <mergeCell ref="A9:A10"/>
    <mergeCell ref="A7:C7"/>
    <mergeCell ref="A30:M30"/>
    <mergeCell ref="K26:L26"/>
    <mergeCell ref="A28:N28"/>
    <mergeCell ref="A27:N27"/>
    <mergeCell ref="H9:L9"/>
    <mergeCell ref="M26:O26"/>
    <mergeCell ref="C9:G9"/>
    <mergeCell ref="K29:N29"/>
    <mergeCell ref="N9:N10"/>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66</vt:i4>
      </vt:variant>
    </vt:vector>
  </HeadingPairs>
  <TitlesOfParts>
    <vt:vector size="137"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Mridula sircar</cp:lastModifiedBy>
  <cp:lastPrinted>2020-05-22T08:11:53Z</cp:lastPrinted>
  <dcterms:created xsi:type="dcterms:W3CDTF">1996-10-14T23:33:28Z</dcterms:created>
  <dcterms:modified xsi:type="dcterms:W3CDTF">2020-05-25T12:06:04Z</dcterms:modified>
</cp:coreProperties>
</file>